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5640" activeTab="9"/>
  </bookViews>
  <sheets>
    <sheet name="90年" sheetId="1" r:id="rId1"/>
    <sheet name="91年" sheetId="2" r:id="rId2"/>
    <sheet name="92年" sheetId="3" r:id="rId3"/>
    <sheet name="93年" sheetId="4" r:id="rId4"/>
    <sheet name="94年" sheetId="5" r:id="rId5"/>
    <sheet name="95年" sheetId="6" r:id="rId6"/>
    <sheet name="96年" sheetId="7" r:id="rId7"/>
    <sheet name="97年" sheetId="8" r:id="rId8"/>
    <sheet name="98年" sheetId="9" r:id="rId9"/>
    <sheet name="99年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Joyce Kuan</author>
  </authors>
  <commentList>
    <comment ref="B13" authorId="0">
      <text>
        <r>
          <rPr>
            <b/>
            <sz val="9"/>
            <rFont val="新細明體"/>
            <family val="1"/>
          </rPr>
          <t>Joyce Kuan:</t>
        </r>
        <r>
          <rPr>
            <sz val="9"/>
            <rFont val="新細明體"/>
            <family val="1"/>
          </rPr>
          <t xml:space="preserve">
以下2種資料庫因訂購單位低於(含)兩個，故不列其統計資料
1. Drugs and Pharmacology
2. International Pharmaceutical Abstracts
</t>
        </r>
      </text>
    </comment>
  </commentList>
</comments>
</file>

<file path=xl/comments10.xml><?xml version="1.0" encoding="utf-8"?>
<comments xmlns="http://schemas.openxmlformats.org/spreadsheetml/2006/main">
  <authors>
    <author>圖書館</author>
    <author>phenphen</author>
  </authors>
  <commentList>
    <comment ref="B9" authorId="0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 新增</t>
        </r>
      </text>
    </comment>
    <comment ref="B10" authorId="0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 新增</t>
        </r>
      </text>
    </comment>
    <comment ref="C17" authorId="0">
      <text>
        <r>
          <rPr>
            <sz val="12"/>
            <rFont val="新細明體"/>
            <family val="1"/>
          </rPr>
          <t>選取 OCLC FirstSearch Collection</t>
        </r>
      </text>
    </comment>
    <comment ref="C19" authorId="0">
      <text>
        <r>
          <rPr>
            <sz val="12"/>
            <rFont val="新細明體"/>
            <family val="1"/>
          </rPr>
          <t>選取 ProQuest</t>
        </r>
      </text>
    </comment>
    <comment ref="C21" authorId="0">
      <text>
        <r>
          <rPr>
            <sz val="12"/>
            <rFont val="新細明體"/>
            <family val="1"/>
          </rPr>
          <t>選取 ProQuest</t>
        </r>
      </text>
    </comment>
    <comment ref="B27" authorId="0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2008/04/12- 2009/04/12</t>
        </r>
      </text>
    </comment>
    <comment ref="B28" authorId="1">
      <text>
        <r>
          <rPr>
            <b/>
            <sz val="9"/>
            <rFont val="新細明體"/>
            <family val="1"/>
          </rPr>
          <t>phenphen:</t>
        </r>
        <r>
          <rPr>
            <sz val="9"/>
            <rFont val="新細明體"/>
            <family val="1"/>
          </rPr>
          <t xml:space="preserve">
2008/04/12- 2009/04/12</t>
        </r>
      </text>
    </comment>
    <comment ref="B29" authorId="1">
      <text>
        <r>
          <rPr>
            <b/>
            <sz val="9"/>
            <rFont val="新細明體"/>
            <family val="1"/>
          </rPr>
          <t>phenphen:</t>
        </r>
        <r>
          <rPr>
            <sz val="9"/>
            <rFont val="新細明體"/>
            <family val="1"/>
          </rPr>
          <t xml:space="preserve">
 2008/04/12- 2009/04/12</t>
        </r>
      </text>
    </comment>
    <comment ref="B38" authorId="0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2008/04/12- 2009/04/12</t>
        </r>
      </text>
    </comment>
    <comment ref="B43" authorId="0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2008/04/12- 2009/04/12</t>
        </r>
      </text>
    </comment>
    <comment ref="B45" authorId="0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2008/04/12- 2009/04/12</t>
        </r>
      </text>
    </comment>
    <comment ref="B46" authorId="0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2008/05/12- 2009/05/12</t>
        </r>
      </text>
    </comment>
    <comment ref="B47" authorId="0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2008/05/12- 2009/05/12</t>
        </r>
      </text>
    </comment>
    <comment ref="B57" authorId="0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2008/05/12- 2009/05/12</t>
        </r>
      </text>
    </comment>
    <comment ref="B58" authorId="0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2008/07/07- 2009/07/07</t>
        </r>
      </text>
    </comment>
    <comment ref="B59" authorId="0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11月新增</t>
        </r>
      </text>
    </comment>
  </commentList>
</comments>
</file>

<file path=xl/comments2.xml><?xml version="1.0" encoding="utf-8"?>
<comments xmlns="http://schemas.openxmlformats.org/spreadsheetml/2006/main">
  <authors>
    <author>Joyce Kuan</author>
  </authors>
  <commentList>
    <comment ref="C5" authorId="0">
      <text>
        <r>
          <rPr>
            <b/>
            <sz val="9"/>
            <rFont val="新細明體"/>
            <family val="1"/>
          </rPr>
          <t>Joyce Kuan:</t>
        </r>
        <r>
          <rPr>
            <sz val="9"/>
            <rFont val="新細明體"/>
            <family val="1"/>
          </rPr>
          <t xml:space="preserve">
QUERY
</t>
        </r>
      </text>
    </comment>
    <comment ref="C13" authorId="0">
      <text>
        <r>
          <rPr>
            <b/>
            <sz val="9"/>
            <rFont val="新細明體"/>
            <family val="1"/>
          </rPr>
          <t>Joyce Kuan:</t>
        </r>
        <r>
          <rPr>
            <sz val="9"/>
            <rFont val="新細明體"/>
            <family val="1"/>
          </rPr>
          <t xml:space="preserve">
每3個月一次報表
</t>
        </r>
      </text>
    </comment>
    <comment ref="C23" authorId="0">
      <text>
        <r>
          <rPr>
            <b/>
            <sz val="9"/>
            <rFont val="新細明體"/>
            <family val="1"/>
          </rPr>
          <t>Joyce Kuan:</t>
        </r>
        <r>
          <rPr>
            <sz val="9"/>
            <rFont val="新細明體"/>
            <family val="1"/>
          </rPr>
          <t xml:space="preserve">
server有問題
</t>
        </r>
      </text>
    </comment>
  </commentList>
</comments>
</file>

<file path=xl/comments3.xml><?xml version="1.0" encoding="utf-8"?>
<comments xmlns="http://schemas.openxmlformats.org/spreadsheetml/2006/main">
  <authors>
    <author>Joyce Kuan</author>
  </authors>
  <commentList>
    <comment ref="C5" authorId="0">
      <text>
        <r>
          <rPr>
            <b/>
            <sz val="9"/>
            <rFont val="新細明體"/>
            <family val="1"/>
          </rPr>
          <t>Joyce Kuan:</t>
        </r>
        <r>
          <rPr>
            <sz val="9"/>
            <rFont val="新細明體"/>
            <family val="1"/>
          </rPr>
          <t xml:space="preserve">
QUERY
</t>
        </r>
      </text>
    </comment>
    <comment ref="C14" authorId="0">
      <text>
        <r>
          <rPr>
            <b/>
            <sz val="9"/>
            <rFont val="新細明體"/>
            <family val="1"/>
          </rPr>
          <t>Joyce Kuan:</t>
        </r>
        <r>
          <rPr>
            <sz val="9"/>
            <rFont val="新細明體"/>
            <family val="1"/>
          </rPr>
          <t xml:space="preserve">
server有問題
</t>
        </r>
      </text>
    </comment>
  </commentList>
</comments>
</file>

<file path=xl/comments4.xml><?xml version="1.0" encoding="utf-8"?>
<comments xmlns="http://schemas.openxmlformats.org/spreadsheetml/2006/main">
  <authors>
    <author>Joyce Kuan</author>
  </authors>
  <commentList>
    <comment ref="C4" authorId="0">
      <text>
        <r>
          <rPr>
            <b/>
            <sz val="9"/>
            <rFont val="新細明體"/>
            <family val="1"/>
          </rPr>
          <t>Joyce Kuan:</t>
        </r>
        <r>
          <rPr>
            <sz val="9"/>
            <rFont val="新細明體"/>
            <family val="1"/>
          </rPr>
          <t xml:space="preserve">
QUERY
</t>
        </r>
      </text>
    </comment>
    <comment ref="C14" authorId="0">
      <text>
        <r>
          <rPr>
            <b/>
            <sz val="9"/>
            <rFont val="新細明體"/>
            <family val="1"/>
          </rPr>
          <t>Joyce Kuan:</t>
        </r>
        <r>
          <rPr>
            <sz val="9"/>
            <rFont val="新細明體"/>
            <family val="1"/>
          </rPr>
          <t xml:space="preserve">
server有問題
</t>
        </r>
      </text>
    </comment>
  </commentList>
</comments>
</file>

<file path=xl/comments5.xml><?xml version="1.0" encoding="utf-8"?>
<comments xmlns="http://schemas.openxmlformats.org/spreadsheetml/2006/main">
  <authors>
    <author>Joyce Kuan</author>
  </authors>
  <commentList>
    <comment ref="C5" authorId="0">
      <text>
        <r>
          <rPr>
            <b/>
            <sz val="9"/>
            <rFont val="新細明體"/>
            <family val="1"/>
          </rPr>
          <t>Joyce Kuan:</t>
        </r>
        <r>
          <rPr>
            <sz val="9"/>
            <rFont val="新細明體"/>
            <family val="1"/>
          </rPr>
          <t xml:space="preserve">
QUERY
</t>
        </r>
      </text>
    </comment>
    <comment ref="C16" authorId="0">
      <text>
        <r>
          <rPr>
            <b/>
            <sz val="9"/>
            <rFont val="新細明體"/>
            <family val="1"/>
          </rPr>
          <t>Joyce Kuan:</t>
        </r>
        <r>
          <rPr>
            <sz val="9"/>
            <rFont val="新細明體"/>
            <family val="1"/>
          </rPr>
          <t xml:space="preserve">
server有問題
</t>
        </r>
      </text>
    </comment>
  </commentList>
</comments>
</file>

<file path=xl/comments6.xml><?xml version="1.0" encoding="utf-8"?>
<comments xmlns="http://schemas.openxmlformats.org/spreadsheetml/2006/main">
  <authors>
    <author>user</author>
    <author>phenphen</author>
  </authors>
  <commentList>
    <comment ref="D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進階查詢結果</t>
        </r>
      </text>
    </comment>
    <comment ref="D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索摘下載次數</t>
        </r>
      </text>
    </comment>
    <comment ref="C2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95.5.3啟用</t>
        </r>
      </text>
    </comment>
    <comment ref="D5" authorId="1">
      <text>
        <r>
          <rPr>
            <b/>
            <sz val="9"/>
            <rFont val="新細明體"/>
            <family val="1"/>
          </rPr>
          <t>phenphen:</t>
        </r>
        <r>
          <rPr>
            <sz val="9"/>
            <rFont val="新細明體"/>
            <family val="1"/>
          </rPr>
          <t xml:space="preserve">
Summary Reports -&gt; Signons, Searches, and Queries -&gt; Queries </t>
        </r>
      </text>
    </comment>
  </commentList>
</comments>
</file>

<file path=xl/comments7.xml><?xml version="1.0" encoding="utf-8"?>
<comments xmlns="http://schemas.openxmlformats.org/spreadsheetml/2006/main">
  <authors>
    <author>phenphen</author>
    <author>圖書館</author>
  </authors>
  <commentList>
    <comment ref="B34" authorId="0">
      <text>
        <r>
          <rPr>
            <b/>
            <sz val="9"/>
            <rFont val="新細明體"/>
            <family val="1"/>
          </rPr>
          <t>phenphen:</t>
        </r>
        <r>
          <rPr>
            <sz val="9"/>
            <rFont val="新細明體"/>
            <family val="1"/>
          </rPr>
          <t xml:space="preserve">
8月停訂
</t>
        </r>
      </text>
    </comment>
    <comment ref="C13" authorId="1">
      <text>
        <r>
          <rPr>
            <sz val="9"/>
            <rFont val="新細明體"/>
            <family val="1"/>
          </rPr>
          <t xml:space="preserve">選取 OCLC FirstSearch Collection
</t>
        </r>
      </text>
    </comment>
    <comment ref="L41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停刊</t>
        </r>
      </text>
    </comment>
  </commentList>
</comments>
</file>

<file path=xl/comments8.xml><?xml version="1.0" encoding="utf-8"?>
<comments xmlns="http://schemas.openxmlformats.org/spreadsheetml/2006/main">
  <authors>
    <author>phenphen</author>
    <author>圖書館</author>
  </authors>
  <commentList>
    <comment ref="B22" authorId="0">
      <text>
        <r>
          <rPr>
            <b/>
            <sz val="9"/>
            <rFont val="新細明體"/>
            <family val="1"/>
          </rPr>
          <t>phenphen:</t>
        </r>
        <r>
          <rPr>
            <sz val="9"/>
            <rFont val="新細明體"/>
            <family val="1"/>
          </rPr>
          <t xml:space="preserve">
2008/03 新增</t>
        </r>
      </text>
    </comment>
    <comment ref="B23" authorId="0">
      <text>
        <r>
          <rPr>
            <b/>
            <sz val="9"/>
            <rFont val="新細明體"/>
            <family val="1"/>
          </rPr>
          <t>phenphen:</t>
        </r>
        <r>
          <rPr>
            <sz val="9"/>
            <rFont val="新細明體"/>
            <family val="1"/>
          </rPr>
          <t xml:space="preserve">
2008/03 新增</t>
        </r>
      </text>
    </comment>
    <comment ref="B41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2008/03 新增</t>
        </r>
      </text>
    </comment>
    <comment ref="B9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 新增</t>
        </r>
      </text>
    </comment>
    <comment ref="B10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 新增</t>
        </r>
      </text>
    </comment>
    <comment ref="B21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2008/03 新增</t>
        </r>
      </text>
    </comment>
    <comment ref="C14" authorId="1">
      <text>
        <r>
          <rPr>
            <sz val="12"/>
            <rFont val="新細明體"/>
            <family val="1"/>
          </rPr>
          <t>選取 OCLC FirstSearch Collection</t>
        </r>
      </text>
    </comment>
    <comment ref="C16" authorId="1">
      <text>
        <r>
          <rPr>
            <sz val="12"/>
            <rFont val="新細明體"/>
            <family val="1"/>
          </rPr>
          <t>選取 ProQuest</t>
        </r>
      </text>
    </comment>
    <comment ref="C18" authorId="1">
      <text>
        <r>
          <rPr>
            <sz val="12"/>
            <rFont val="新細明體"/>
            <family val="1"/>
          </rPr>
          <t>選取 ProQuest</t>
        </r>
      </text>
    </comment>
    <comment ref="B49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8月新增</t>
        </r>
      </text>
    </comment>
    <comment ref="B48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5月新增</t>
        </r>
      </text>
    </comment>
    <comment ref="B51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11月新增</t>
        </r>
      </text>
    </comment>
  </commentList>
</comments>
</file>

<file path=xl/comments9.xml><?xml version="1.0" encoding="utf-8"?>
<comments xmlns="http://schemas.openxmlformats.org/spreadsheetml/2006/main">
  <authors>
    <author>phenphen</author>
    <author>圖書館</author>
  </authors>
  <commentList>
    <comment ref="B27" authorId="0">
      <text>
        <r>
          <rPr>
            <b/>
            <sz val="9"/>
            <rFont val="新細明體"/>
            <family val="1"/>
          </rPr>
          <t>phenphen:</t>
        </r>
        <r>
          <rPr>
            <sz val="9"/>
            <rFont val="新細明體"/>
            <family val="1"/>
          </rPr>
          <t xml:space="preserve">
2008/04/12- 2009/04/12</t>
        </r>
      </text>
    </comment>
    <comment ref="B28" authorId="0">
      <text>
        <r>
          <rPr>
            <b/>
            <sz val="9"/>
            <rFont val="新細明體"/>
            <family val="1"/>
          </rPr>
          <t>phenphen:</t>
        </r>
        <r>
          <rPr>
            <sz val="9"/>
            <rFont val="新細明體"/>
            <family val="1"/>
          </rPr>
          <t xml:space="preserve">
 2008/04/12- 2009/04/12</t>
        </r>
      </text>
    </comment>
    <comment ref="B46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2008/05/12- 2009/05/12</t>
        </r>
      </text>
    </comment>
    <comment ref="B9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 新增</t>
        </r>
      </text>
    </comment>
    <comment ref="B10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 新增</t>
        </r>
      </text>
    </comment>
    <comment ref="B26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2008/04/12- 2009/04/12</t>
        </r>
      </text>
    </comment>
    <comment ref="C17" authorId="1">
      <text>
        <r>
          <rPr>
            <sz val="12"/>
            <rFont val="新細明體"/>
            <family val="1"/>
          </rPr>
          <t>選取 OCLC FirstSearch Collection</t>
        </r>
      </text>
    </comment>
    <comment ref="C19" authorId="1">
      <text>
        <r>
          <rPr>
            <sz val="12"/>
            <rFont val="新細明體"/>
            <family val="1"/>
          </rPr>
          <t>選取 ProQuest</t>
        </r>
      </text>
    </comment>
    <comment ref="C21" authorId="1">
      <text>
        <r>
          <rPr>
            <sz val="12"/>
            <rFont val="新細明體"/>
            <family val="1"/>
          </rPr>
          <t>選取 ProQuest</t>
        </r>
      </text>
    </comment>
    <comment ref="B57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2008/07/07- 2009/07/07</t>
        </r>
      </text>
    </comment>
    <comment ref="B56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2008/05/12- 2009/05/12</t>
        </r>
      </text>
    </comment>
    <comment ref="B58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11月新增</t>
        </r>
      </text>
    </comment>
    <comment ref="B37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2008/04/12- 2009/04/12</t>
        </r>
      </text>
    </comment>
    <comment ref="B42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2008/04/12- 2009/04/12</t>
        </r>
      </text>
    </comment>
    <comment ref="B44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2008/04/12- 2009/04/12</t>
        </r>
      </text>
    </comment>
    <comment ref="B45" authorId="1">
      <text>
        <r>
          <rPr>
            <b/>
            <sz val="9"/>
            <rFont val="新細明體"/>
            <family val="1"/>
          </rPr>
          <t>圖書館:</t>
        </r>
        <r>
          <rPr>
            <sz val="9"/>
            <rFont val="新細明體"/>
            <family val="1"/>
          </rPr>
          <t xml:space="preserve">
2008/05/12- 2009/05/12</t>
        </r>
      </text>
    </comment>
  </commentList>
</comments>
</file>

<file path=xl/sharedStrings.xml><?xml version="1.0" encoding="utf-8"?>
<sst xmlns="http://schemas.openxmlformats.org/spreadsheetml/2006/main" count="1048" uniqueCount="276">
  <si>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</si>
  <si>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</si>
  <si>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</si>
  <si>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</si>
  <si>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</si>
  <si>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</si>
  <si>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</si>
  <si>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</si>
  <si>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</si>
  <si>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</si>
  <si>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</si>
  <si>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全國參加單位平均次數</t>
  </si>
  <si>
    <t>檢索次數</t>
  </si>
  <si>
    <t>本校次數</t>
  </si>
  <si>
    <t>EEBO</t>
  </si>
  <si>
    <t>PAO</t>
  </si>
  <si>
    <t>EAI</t>
  </si>
  <si>
    <t>資料庫使用統計表</t>
  </si>
  <si>
    <t>資料庫名稱</t>
  </si>
  <si>
    <t>統計單位</t>
  </si>
  <si>
    <t>一月</t>
  </si>
  <si>
    <t>2001_total</t>
  </si>
  <si>
    <t>CSA IDS</t>
  </si>
  <si>
    <t>ERIC</t>
  </si>
  <si>
    <t>檢索次數</t>
  </si>
  <si>
    <r>
      <t>自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月開始線上查詢</t>
    </r>
  </si>
  <si>
    <t>FSTA</t>
  </si>
  <si>
    <r>
      <t>自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月開始線上查詢</t>
    </r>
  </si>
  <si>
    <t>Grolier</t>
  </si>
  <si>
    <t>views</t>
  </si>
  <si>
    <t>LINK</t>
  </si>
  <si>
    <t>使用篇數</t>
  </si>
  <si>
    <t>OCLC FirstSearch</t>
  </si>
  <si>
    <t>OVID</t>
  </si>
  <si>
    <t>人次</t>
  </si>
  <si>
    <t xml:space="preserve">EMBASE: Drugs &amp; Pharmacology </t>
  </si>
  <si>
    <t>無細目</t>
  </si>
  <si>
    <t xml:space="preserve">International Pharmaceutical Abstracts </t>
  </si>
  <si>
    <t>Wilson Applied Science and Technology</t>
  </si>
  <si>
    <t xml:space="preserve">Wilson Humanities Abstracts </t>
  </si>
  <si>
    <t>PQDD</t>
  </si>
  <si>
    <t>ProQuest</t>
  </si>
  <si>
    <t>documents</t>
  </si>
  <si>
    <t>READ    (遠距)</t>
  </si>
  <si>
    <r>
      <t>本校</t>
    </r>
    <r>
      <rPr>
        <sz val="9"/>
        <color indexed="10"/>
        <rFont val="標楷體"/>
        <family val="4"/>
      </rPr>
      <t>使用人次</t>
    </r>
  </si>
  <si>
    <r>
      <t>人次</t>
    </r>
    <r>
      <rPr>
        <sz val="11"/>
        <rFont val="Times New Roman"/>
        <family val="1"/>
      </rPr>
      <t>(ip address)</t>
    </r>
  </si>
  <si>
    <t>金額</t>
  </si>
  <si>
    <t>SDOS</t>
  </si>
  <si>
    <t>期刊取閱次數</t>
  </si>
  <si>
    <t>SticNet</t>
  </si>
  <si>
    <t>SwetsNet</t>
  </si>
  <si>
    <t>TOC+ABSTRACT+FULLTEXT</t>
  </si>
  <si>
    <t>中華民國期刊論文索引</t>
  </si>
  <si>
    <t>N/A</t>
  </si>
  <si>
    <t>資料庫使用統計表</t>
  </si>
  <si>
    <t>資料庫名稱</t>
  </si>
  <si>
    <t>統計單位</t>
  </si>
  <si>
    <t>一月</t>
  </si>
  <si>
    <t>2002_total</t>
  </si>
  <si>
    <t>ACS</t>
  </si>
  <si>
    <t>abstracts+full articles+searches</t>
  </si>
  <si>
    <t>CAS</t>
  </si>
  <si>
    <t>尚未啟用</t>
  </si>
  <si>
    <t>CSA IDS</t>
  </si>
  <si>
    <t>ERIC</t>
  </si>
  <si>
    <t>檢索次數</t>
  </si>
  <si>
    <t>FSTA</t>
  </si>
  <si>
    <t>本校次數</t>
  </si>
  <si>
    <t>Grolier</t>
  </si>
  <si>
    <t>views</t>
  </si>
  <si>
    <t>IDEAL</t>
  </si>
  <si>
    <t>views+downloads</t>
  </si>
  <si>
    <t>LINK</t>
  </si>
  <si>
    <t>使用篇數</t>
  </si>
  <si>
    <t>OCLC FirstSearch</t>
  </si>
  <si>
    <t xml:space="preserve">EMBASE: Drugs &amp; Pharmacology </t>
  </si>
  <si>
    <t xml:space="preserve">International Pharmaceutical Abstracts </t>
  </si>
  <si>
    <t>Wilson Applied Science and Technology</t>
  </si>
  <si>
    <t xml:space="preserve">Wilson Humanities Abstracts </t>
  </si>
  <si>
    <t>PQDD</t>
  </si>
  <si>
    <t>檢索次數</t>
  </si>
  <si>
    <t>ProQuest</t>
  </si>
  <si>
    <t>documents</t>
  </si>
  <si>
    <t>READ    (遠距)</t>
  </si>
  <si>
    <r>
      <t>本校</t>
    </r>
    <r>
      <rPr>
        <sz val="9"/>
        <color indexed="10"/>
        <rFont val="標楷體"/>
        <family val="4"/>
      </rPr>
      <t>使用人次</t>
    </r>
  </si>
  <si>
    <r>
      <t>人次</t>
    </r>
    <r>
      <rPr>
        <sz val="11"/>
        <rFont val="Times New Roman"/>
        <family val="1"/>
      </rPr>
      <t>(ip address)</t>
    </r>
  </si>
  <si>
    <t>金額</t>
  </si>
  <si>
    <t>SDOS</t>
  </si>
  <si>
    <t>期刊取閱次數</t>
  </si>
  <si>
    <t>SticNet</t>
  </si>
  <si>
    <t>SwetsWise</t>
  </si>
  <si>
    <t>TOC+ABSTRACT+FULLTEXT</t>
  </si>
  <si>
    <t>資料庫使用統計表</t>
  </si>
  <si>
    <t>資料庫名稱</t>
  </si>
  <si>
    <t>統計單位</t>
  </si>
  <si>
    <t>一月</t>
  </si>
  <si>
    <t>2002_total</t>
  </si>
  <si>
    <t>ACS</t>
  </si>
  <si>
    <t>abstracts+full articles+searches</t>
  </si>
  <si>
    <t xml:space="preserve"> 廠商未提供</t>
  </si>
  <si>
    <t xml:space="preserve"> </t>
  </si>
  <si>
    <t>CAS</t>
  </si>
  <si>
    <t>CSA IDS</t>
  </si>
  <si>
    <t>FSTA</t>
  </si>
  <si>
    <t>本校次數</t>
  </si>
  <si>
    <t>Grolier</t>
  </si>
  <si>
    <t>views</t>
  </si>
  <si>
    <t>OCLC FirstSearch</t>
  </si>
  <si>
    <t>2004_total</t>
  </si>
  <si>
    <t>Ebsco Health</t>
  </si>
  <si>
    <t>科資中心</t>
  </si>
  <si>
    <t>尚未提供</t>
  </si>
  <si>
    <t>資料</t>
  </si>
  <si>
    <t>大英簡明百科</t>
  </si>
  <si>
    <t>故宮期刊圖文</t>
  </si>
  <si>
    <t>廠商無提供統計</t>
  </si>
  <si>
    <t>2005_total</t>
  </si>
  <si>
    <t>CEPS</t>
  </si>
  <si>
    <t xml:space="preserve">CSA </t>
  </si>
  <si>
    <t>Naxos Music</t>
  </si>
  <si>
    <t>PQDT</t>
  </si>
  <si>
    <t>SDOL</t>
  </si>
  <si>
    <t>Wilson Web</t>
  </si>
  <si>
    <t>科學人知識庫</t>
  </si>
  <si>
    <t>廠商未提供</t>
  </si>
  <si>
    <t>資料庫廠商</t>
  </si>
  <si>
    <t>四月</t>
  </si>
  <si>
    <r>
      <t>T</t>
    </r>
    <r>
      <rPr>
        <sz val="12"/>
        <rFont val="標楷體"/>
        <family val="4"/>
      </rPr>
      <t>otal</t>
    </r>
  </si>
  <si>
    <t>CSA</t>
  </si>
  <si>
    <t>Health Business FullTEXT</t>
  </si>
  <si>
    <t>Ebsco Hospitality</t>
  </si>
  <si>
    <t>Naxos Music</t>
  </si>
  <si>
    <t>本校次數</t>
  </si>
  <si>
    <t xml:space="preserve">OCLC </t>
  </si>
  <si>
    <t>PQDT</t>
  </si>
  <si>
    <t>ProQuest Education Journals</t>
  </si>
  <si>
    <t>Dissertations &amp; Theses: A&amp;I</t>
  </si>
  <si>
    <t>ProQuest Nursing &amp; Allied Health Source</t>
  </si>
  <si>
    <t>SDOL</t>
  </si>
  <si>
    <t>Wilson Web</t>
  </si>
  <si>
    <t>大英簡明百科</t>
  </si>
  <si>
    <t>漢珍</t>
  </si>
  <si>
    <t>台灣商學企管資料庫</t>
  </si>
  <si>
    <t>美加留學資訊網</t>
  </si>
  <si>
    <t>數位化論文典藏聯盟</t>
  </si>
  <si>
    <t>ERIC-Online</t>
  </si>
  <si>
    <t>故宮期刊圖文</t>
  </si>
  <si>
    <t>廠商未提供</t>
  </si>
  <si>
    <t>資料庫使用統計表</t>
  </si>
  <si>
    <t>廠商</t>
  </si>
  <si>
    <t>資料庫名稱</t>
  </si>
  <si>
    <t>一月</t>
  </si>
  <si>
    <r>
      <t>T</t>
    </r>
    <r>
      <rPr>
        <sz val="12"/>
        <rFont val="新細明體"/>
        <family val="1"/>
      </rPr>
      <t>otal</t>
    </r>
  </si>
  <si>
    <t>CAS</t>
  </si>
  <si>
    <t>CEPS</t>
  </si>
  <si>
    <t>全國平均次數</t>
  </si>
  <si>
    <t>EBSCO</t>
  </si>
  <si>
    <t>Health Business FullTEXT</t>
  </si>
  <si>
    <t>Hospitality &amp; Tourism Complete</t>
  </si>
  <si>
    <t>Education Journal</t>
  </si>
  <si>
    <t>全國平均次數</t>
  </si>
  <si>
    <t>國科會全國學術版</t>
  </si>
  <si>
    <t>Wiley</t>
  </si>
  <si>
    <r>
      <t>淩網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數位出版品</t>
    </r>
    <r>
      <rPr>
        <sz val="11"/>
        <rFont val="Times New Roman"/>
        <family val="1"/>
      </rPr>
      <t>)</t>
    </r>
  </si>
  <si>
    <t>停</t>
  </si>
  <si>
    <t>停</t>
  </si>
  <si>
    <r>
      <t>ECCO</t>
    </r>
    <r>
      <rPr>
        <sz val="12"/>
        <rFont val="新細明體"/>
        <family val="1"/>
      </rPr>
      <t>(Eighteenth Century Collections Online )</t>
    </r>
  </si>
  <si>
    <r>
      <t>MOMW</t>
    </r>
    <r>
      <rPr>
        <sz val="12"/>
        <rFont val="新細明體"/>
        <family val="1"/>
      </rPr>
      <t>(The Making of the ModernWorld )</t>
    </r>
  </si>
  <si>
    <t>wilson web</t>
  </si>
  <si>
    <t>Grolier</t>
  </si>
  <si>
    <t>CSA</t>
  </si>
  <si>
    <t>Library, Information Science &amp; Technology Abstracts</t>
  </si>
  <si>
    <t>Dissertations &amp; Theses: A&amp;I</t>
  </si>
  <si>
    <r>
      <t>PQD</t>
    </r>
    <r>
      <rPr>
        <sz val="12"/>
        <rFont val="新細明體"/>
        <family val="1"/>
      </rPr>
      <t>D</t>
    </r>
  </si>
  <si>
    <t>本校總次數</t>
  </si>
  <si>
    <t>Total</t>
  </si>
  <si>
    <r>
      <t>本校總次數</t>
    </r>
  </si>
  <si>
    <t>[資料庫使用次數]</t>
  </si>
  <si>
    <t>wilson web</t>
  </si>
  <si>
    <r>
      <t>本校總次數</t>
    </r>
  </si>
  <si>
    <t>Chadwyck-Healey Literature Collections</t>
  </si>
  <si>
    <t>Education Journal</t>
  </si>
  <si>
    <t>停</t>
  </si>
  <si>
    <t>Discovery Gate</t>
  </si>
  <si>
    <t>Times Digital Archive -TDA</t>
  </si>
  <si>
    <t>臺灣飲食文化資料庫</t>
  </si>
  <si>
    <t>數位化論文典藏聯盟</t>
  </si>
  <si>
    <t>故宮期刊圖文</t>
  </si>
  <si>
    <t>無提供</t>
  </si>
  <si>
    <t>中華民國期刊論文索引系統 WWW 版</t>
  </si>
  <si>
    <t>Teacher Reference Center</t>
  </si>
  <si>
    <t>GreenFILE</t>
  </si>
  <si>
    <t>全國技職聯盟</t>
  </si>
  <si>
    <t>漢珍</t>
  </si>
  <si>
    <t>全國技職聯盟-飛資得</t>
  </si>
  <si>
    <t>全國技職聯盟-金珊</t>
  </si>
  <si>
    <t>SciFinder Scholar (CAS)</t>
  </si>
  <si>
    <r>
      <t>Library, Information Science &amp; Technology Abstracts</t>
    </r>
    <r>
      <rPr>
        <sz val="12"/>
        <rFont val="新細明體"/>
        <family val="1"/>
      </rPr>
      <t>(LISTA)</t>
    </r>
  </si>
  <si>
    <t>Wiley InterScience</t>
  </si>
  <si>
    <t>本校次數(無提供)</t>
  </si>
  <si>
    <t>電子書使用統計表</t>
  </si>
  <si>
    <t>JCR電子資料庫</t>
  </si>
  <si>
    <t>聯合知識庫</t>
  </si>
  <si>
    <t>台灣飲食文化資料庫</t>
  </si>
  <si>
    <t>小魯童書電子書資料庫</t>
  </si>
  <si>
    <t>ITEMS國家考試題庫</t>
  </si>
  <si>
    <t>Derwent Innovations Index (DII)</t>
  </si>
  <si>
    <t>聖典中文電子資料</t>
  </si>
  <si>
    <t>Web of Science</t>
  </si>
  <si>
    <t>wiley</t>
  </si>
  <si>
    <t>台灣商學企管資料庫</t>
  </si>
  <si>
    <t>N/A</t>
  </si>
  <si>
    <t>N/A</t>
  </si>
  <si>
    <t>凌網</t>
  </si>
  <si>
    <t>[電子書使用次數]</t>
  </si>
  <si>
    <t>數位化論文典藏聯盟PQDT(原PQDD)</t>
  </si>
  <si>
    <r>
      <t>C</t>
    </r>
    <r>
      <rPr>
        <sz val="12"/>
        <rFont val="新細明體"/>
        <family val="1"/>
      </rPr>
      <t>RC電子書</t>
    </r>
  </si>
  <si>
    <r>
      <t>漢珍</t>
    </r>
    <r>
      <rPr>
        <sz val="12"/>
        <rFont val="Times New Roman"/>
        <family val="1"/>
      </rPr>
      <t xml:space="preserve">-ProQuest </t>
    </r>
    <r>
      <rPr>
        <sz val="12"/>
        <rFont val="細明體"/>
        <family val="3"/>
      </rPr>
      <t>系列資料庫</t>
    </r>
  </si>
  <si>
    <t>中國期刊全文資料庫(CNKI)</t>
  </si>
  <si>
    <t>資料庫使用統計表</t>
  </si>
  <si>
    <t>廠商</t>
  </si>
  <si>
    <t>資料庫名稱</t>
  </si>
  <si>
    <t>一月</t>
  </si>
  <si>
    <r>
      <t>T</t>
    </r>
    <r>
      <rPr>
        <sz val="12"/>
        <rFont val="新細明體"/>
        <family val="1"/>
      </rPr>
      <t>otal</t>
    </r>
  </si>
  <si>
    <t>全國平均次數</t>
  </si>
  <si>
    <t>CEPS</t>
  </si>
  <si>
    <t>Hospitality &amp; Tourism Complete</t>
  </si>
  <si>
    <r>
      <t>Library, Information Science &amp; Technology Abstracts</t>
    </r>
    <r>
      <rPr>
        <sz val="12"/>
        <rFont val="新細明體"/>
        <family val="1"/>
      </rPr>
      <t>(LISTA)</t>
    </r>
  </si>
  <si>
    <t>本校次數</t>
  </si>
  <si>
    <t>FSTA</t>
  </si>
  <si>
    <t>Grolier</t>
  </si>
  <si>
    <t xml:space="preserve">OCLC </t>
  </si>
  <si>
    <r>
      <t>漢珍</t>
    </r>
    <r>
      <rPr>
        <sz val="12"/>
        <rFont val="Times New Roman"/>
        <family val="1"/>
      </rPr>
      <t xml:space="preserve">-ProQuest </t>
    </r>
    <r>
      <rPr>
        <sz val="12"/>
        <rFont val="細明體"/>
        <family val="3"/>
      </rPr>
      <t>系列資料庫</t>
    </r>
  </si>
  <si>
    <t>ProQuest Nursing &amp; Allied Health Source</t>
  </si>
  <si>
    <t>漢珍</t>
  </si>
  <si>
    <t>台灣飲食文化資料庫</t>
  </si>
  <si>
    <t>聯合知識庫</t>
  </si>
  <si>
    <t>台灣商學企管資料庫</t>
  </si>
  <si>
    <t>數位化論文典藏聯盟PQDT(原PQDD)</t>
  </si>
  <si>
    <t>SDOL</t>
  </si>
  <si>
    <t>wilson web</t>
  </si>
  <si>
    <t>Chadwyck-Healey Literature Collections</t>
  </si>
  <si>
    <t>全國技職聯盟</t>
  </si>
  <si>
    <t>中華民國期刊論文索引系統 WWW 版</t>
  </si>
  <si>
    <t>全國技職聯盟-金珊</t>
  </si>
  <si>
    <t>Web of Science</t>
  </si>
  <si>
    <t>JCR電子資料庫</t>
  </si>
  <si>
    <t>Derwent Innovations Index (DII)</t>
  </si>
  <si>
    <t>全國技職聯盟-飛資得</t>
  </si>
  <si>
    <t>ITEMS國家考試題庫</t>
  </si>
  <si>
    <t>[資料庫使用次數]</t>
  </si>
  <si>
    <r>
      <t>本校總次數</t>
    </r>
  </si>
  <si>
    <t>電子書使用統計表</t>
  </si>
  <si>
    <t>小魯童書電子書資料庫</t>
  </si>
  <si>
    <t>聖典中文電子資料</t>
  </si>
  <si>
    <r>
      <t>C</t>
    </r>
    <r>
      <rPr>
        <sz val="12"/>
        <rFont val="新細明體"/>
        <family val="1"/>
      </rPr>
      <t>RC電子書</t>
    </r>
  </si>
  <si>
    <t>[電子書使用次數]</t>
  </si>
  <si>
    <t>Food Science and Technology Abstracts(FSTA)</t>
  </si>
  <si>
    <t>Dissertations &amp; Theses: A&amp;I</t>
  </si>
  <si>
    <t>N/A</t>
  </si>
  <si>
    <t>Evidence-Based Resources from the Joanna Briggs Institute</t>
  </si>
  <si>
    <t>CBCA Education</t>
  </si>
  <si>
    <t>Education Journal</t>
  </si>
  <si>
    <t>udn電子雜誌&amp;聯合文學</t>
  </si>
  <si>
    <t>ProQuest Health Management</t>
  </si>
  <si>
    <r>
      <t>G</t>
    </r>
    <r>
      <rPr>
        <sz val="12"/>
        <rFont val="新細明體"/>
        <family val="1"/>
      </rPr>
      <t>ale</t>
    </r>
  </si>
  <si>
    <r>
      <t>G</t>
    </r>
    <r>
      <rPr>
        <sz val="12"/>
        <rFont val="新細明體"/>
        <family val="1"/>
      </rPr>
      <t>ale</t>
    </r>
  </si>
  <si>
    <t>IEK 產業情報網</t>
  </si>
  <si>
    <t>Environment Complete</t>
  </si>
  <si>
    <t>Food Science Source</t>
  </si>
  <si>
    <t>Communication &amp; Mass Media Complete</t>
  </si>
  <si>
    <t>科學人中文版資料庫</t>
  </si>
  <si>
    <t>Cambridge E-book Collection(CEC)</t>
  </si>
  <si>
    <t>中國期刊全文資料庫(CJFD)</t>
  </si>
  <si>
    <t>數位化論文典藏聯盟PQDT(原PQDD)</t>
  </si>
  <si>
    <t>華文電子書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</si>
</sst>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&quot;$&quot;#,##0"/>
    <numFmt numFmtId="181" formatCode="&quot;$&quot;#,##0;[Red]&quot;$&quot;#,##0"/>
    <numFmt numFmtId="182" formatCode="#,##0;[Red]#,##0"/>
    <numFmt numFmtId="183" formatCode="&quot;NT$&quot;#,##0_);\(&quot;NT$&quot;#,##0\)"/>
    <numFmt numFmtId="184" formatCode="0.00_);[Red]\(0.00\)"/>
    <numFmt numFmtId="185" formatCode="0_);[Red]\(0\)"/>
    <numFmt numFmtId="186" formatCode="[$€-2]\ #,##0.00_);[Red]\([$€-2]\ #,##0.00\)"/>
  </numFmts>
  <fonts count="8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color indexed="12"/>
      <name val="標楷體"/>
      <family val="4"/>
    </font>
    <font>
      <sz val="11"/>
      <name val="標楷體"/>
      <family val="4"/>
    </font>
    <font>
      <sz val="11"/>
      <color indexed="12"/>
      <name val="標楷體"/>
      <family val="4"/>
    </font>
    <font>
      <b/>
      <sz val="9"/>
      <color indexed="10"/>
      <name val="標楷體"/>
      <family val="4"/>
    </font>
    <font>
      <sz val="11"/>
      <color indexed="10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9"/>
      <name val="標楷體"/>
      <family val="4"/>
    </font>
    <font>
      <sz val="9"/>
      <color indexed="10"/>
      <name val="標楷體"/>
      <family val="4"/>
    </font>
    <font>
      <sz val="12"/>
      <color indexed="10"/>
      <name val="新細明體"/>
      <family val="1"/>
    </font>
    <font>
      <sz val="11"/>
      <color indexed="18"/>
      <name val="標楷體"/>
      <family val="4"/>
    </font>
    <font>
      <sz val="11"/>
      <color indexed="48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Tahoma"/>
      <family val="2"/>
    </font>
    <font>
      <sz val="12"/>
      <color indexed="12"/>
      <name val="標楷體"/>
      <family val="4"/>
    </font>
    <font>
      <sz val="12"/>
      <color indexed="48"/>
      <name val="Tahoma"/>
      <family val="2"/>
    </font>
    <font>
      <sz val="10"/>
      <name val="Arial"/>
      <family val="2"/>
    </font>
    <font>
      <sz val="12"/>
      <color indexed="10"/>
      <name val="標楷體"/>
      <family val="4"/>
    </font>
    <font>
      <sz val="12"/>
      <color indexed="10"/>
      <name val="Dotum"/>
      <family val="2"/>
    </font>
    <font>
      <sz val="12"/>
      <color indexed="48"/>
      <name val="新細明體"/>
      <family val="1"/>
    </font>
    <font>
      <sz val="12"/>
      <color indexed="48"/>
      <name val="Dotum"/>
      <family val="2"/>
    </font>
    <font>
      <sz val="12"/>
      <color indexed="12"/>
      <name val="Times New Roman"/>
      <family val="1"/>
    </font>
    <font>
      <sz val="12"/>
      <color indexed="12"/>
      <name val="Dotum"/>
      <family val="2"/>
    </font>
    <font>
      <sz val="10"/>
      <color indexed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sz val="12"/>
      <color indexed="10"/>
      <name val="細明體"/>
      <family val="3"/>
    </font>
    <font>
      <sz val="12"/>
      <color indexed="12"/>
      <name val="細明體"/>
      <family val="3"/>
    </font>
    <font>
      <sz val="12"/>
      <color indexed="16"/>
      <name val="新細明體"/>
      <family val="1"/>
    </font>
    <font>
      <sz val="12"/>
      <color indexed="16"/>
      <name val="Times New Roman"/>
      <family val="1"/>
    </font>
    <font>
      <sz val="11"/>
      <color indexed="16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新細明體"/>
      <family val="1"/>
    </font>
    <font>
      <sz val="12"/>
      <name val="細明體"/>
      <family val="3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16"/>
      <name val="Dotum"/>
      <family val="2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48"/>
      <name val="細明體"/>
      <family val="3"/>
    </font>
    <font>
      <b/>
      <sz val="12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30"/>
      <name val="新細明體"/>
      <family val="1"/>
    </font>
    <font>
      <sz val="10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rgb="FF0070C0"/>
      <name val="新細明體"/>
      <family val="1"/>
    </font>
    <font>
      <sz val="10"/>
      <color rgb="FF0070C0"/>
      <name val="新細明體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double"/>
      <top style="thick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ck"/>
      <bottom style="thin"/>
    </border>
    <border>
      <left>
        <color indexed="63"/>
      </left>
      <right style="thin"/>
      <top style="thin"/>
      <bottom style="thin"/>
    </border>
    <border>
      <left style="double"/>
      <right style="thick"/>
      <top style="thick"/>
      <bottom style="thin"/>
    </border>
    <border>
      <left style="thick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thick"/>
      <top style="medium"/>
      <bottom style="thin"/>
    </border>
    <border>
      <left style="double"/>
      <right style="thick"/>
      <top style="thin"/>
      <bottom style="medium"/>
    </border>
    <border>
      <left style="double"/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double"/>
    </border>
    <border>
      <left style="thick"/>
      <right style="double"/>
      <top style="thick"/>
      <bottom style="thin"/>
    </border>
    <border>
      <left style="double"/>
      <right style="double"/>
      <top style="double"/>
      <bottom style="double"/>
    </border>
    <border>
      <left style="thick"/>
      <right style="thick"/>
      <top>
        <color indexed="63"/>
      </top>
      <bottom style="thick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 style="medium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/>
    </xf>
    <xf numFmtId="0" fontId="0" fillId="0" borderId="21" xfId="0" applyBorder="1" applyAlignment="1">
      <alignment horizontal="left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19" xfId="0" applyFont="1" applyBorder="1" applyAlignment="1">
      <alignment horizontal="left" vertical="center" wrapText="1"/>
    </xf>
    <xf numFmtId="0" fontId="6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7" fillId="0" borderId="26" xfId="0" applyFont="1" applyBorder="1" applyAlignment="1">
      <alignment horizontal="right" vertical="top" wrapText="1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12" fillId="0" borderId="26" xfId="0" applyFont="1" applyBorder="1" applyAlignment="1">
      <alignment horizontal="right"/>
    </xf>
    <xf numFmtId="0" fontId="9" fillId="0" borderId="27" xfId="0" applyFont="1" applyBorder="1" applyAlignment="1">
      <alignment/>
    </xf>
    <xf numFmtId="0" fontId="13" fillId="0" borderId="21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9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2" xfId="0" applyFont="1" applyBorder="1" applyAlignment="1">
      <alignment horizontal="right" vertical="center"/>
    </xf>
    <xf numFmtId="0" fontId="14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14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/>
    </xf>
    <xf numFmtId="0" fontId="9" fillId="0" borderId="29" xfId="0" applyFont="1" applyBorder="1" applyAlignment="1">
      <alignment/>
    </xf>
    <xf numFmtId="0" fontId="6" fillId="0" borderId="22" xfId="0" applyFont="1" applyBorder="1" applyAlignment="1">
      <alignment horizontal="left" vertical="center"/>
    </xf>
    <xf numFmtId="0" fontId="14" fillId="0" borderId="30" xfId="0" applyFont="1" applyBorder="1" applyAlignment="1">
      <alignment/>
    </xf>
    <xf numFmtId="0" fontId="6" fillId="0" borderId="23" xfId="0" applyFont="1" applyBorder="1" applyAlignment="1">
      <alignment/>
    </xf>
    <xf numFmtId="0" fontId="13" fillId="0" borderId="22" xfId="0" applyFont="1" applyBorder="1" applyAlignment="1">
      <alignment horizontal="right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13" fillId="0" borderId="36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7" fillId="0" borderId="31" xfId="0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7" fillId="0" borderId="31" xfId="0" applyFont="1" applyBorder="1" applyAlignment="1">
      <alignment/>
    </xf>
    <xf numFmtId="0" fontId="9" fillId="0" borderId="14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26" xfId="0" applyFont="1" applyBorder="1" applyAlignment="1">
      <alignment horizontal="right" vertical="top" wrapText="1"/>
    </xf>
    <xf numFmtId="0" fontId="7" fillId="0" borderId="24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5" xfId="0" applyFont="1" applyBorder="1" applyAlignment="1">
      <alignment horizontal="right" vertical="top" wrapText="1"/>
    </xf>
    <xf numFmtId="0" fontId="17" fillId="0" borderId="26" xfId="0" applyFont="1" applyBorder="1" applyAlignment="1">
      <alignment/>
    </xf>
    <xf numFmtId="0" fontId="9" fillId="0" borderId="38" xfId="0" applyFont="1" applyBorder="1" applyAlignment="1">
      <alignment/>
    </xf>
    <xf numFmtId="0" fontId="7" fillId="0" borderId="39" xfId="0" applyFont="1" applyBorder="1" applyAlignment="1">
      <alignment horizontal="right" vertical="top" wrapText="1"/>
    </xf>
    <xf numFmtId="0" fontId="7" fillId="0" borderId="40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 horizontal="right" vertical="top" wrapText="1" readingOrder="1"/>
    </xf>
    <xf numFmtId="0" fontId="9" fillId="0" borderId="45" xfId="0" applyFont="1" applyBorder="1" applyAlignment="1">
      <alignment horizontal="right" vertical="top" wrapText="1"/>
    </xf>
    <xf numFmtId="0" fontId="9" fillId="0" borderId="46" xfId="0" applyFont="1" applyBorder="1" applyAlignment="1">
      <alignment horizontal="right" vertical="top" wrapText="1"/>
    </xf>
    <xf numFmtId="0" fontId="13" fillId="0" borderId="25" xfId="0" applyFont="1" applyBorder="1" applyAlignment="1">
      <alignment horizontal="right"/>
    </xf>
    <xf numFmtId="0" fontId="7" fillId="0" borderId="30" xfId="0" applyFont="1" applyBorder="1" applyAlignment="1">
      <alignment horizontal="right" vertical="top" wrapText="1"/>
    </xf>
    <xf numFmtId="0" fontId="0" fillId="0" borderId="47" xfId="0" applyBorder="1" applyAlignment="1">
      <alignment horizontal="left" vertical="center" wrapText="1"/>
    </xf>
    <xf numFmtId="0" fontId="12" fillId="0" borderId="15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7" fillId="0" borderId="48" xfId="0" applyFont="1" applyBorder="1" applyAlignment="1">
      <alignment horizontal="right" vertical="center"/>
    </xf>
    <xf numFmtId="0" fontId="18" fillId="0" borderId="36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0" xfId="0" applyFont="1" applyBorder="1" applyAlignment="1">
      <alignment/>
    </xf>
    <xf numFmtId="0" fontId="8" fillId="0" borderId="47" xfId="0" applyFont="1" applyBorder="1" applyAlignment="1">
      <alignment/>
    </xf>
    <xf numFmtId="0" fontId="9" fillId="0" borderId="51" xfId="0" applyFont="1" applyBorder="1" applyAlignment="1">
      <alignment horizontal="right" vertical="center"/>
    </xf>
    <xf numFmtId="0" fontId="9" fillId="0" borderId="36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4" fillId="0" borderId="4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47" xfId="0" applyFont="1" applyBorder="1" applyAlignment="1">
      <alignment horizontal="left" vertical="center" wrapText="1"/>
    </xf>
    <xf numFmtId="0" fontId="6" fillId="0" borderId="47" xfId="0" applyFont="1" applyBorder="1" applyAlignment="1">
      <alignment/>
    </xf>
    <xf numFmtId="0" fontId="4" fillId="0" borderId="54" xfId="0" applyFont="1" applyBorder="1" applyAlignment="1">
      <alignment horizontal="left" vertical="center" wrapText="1"/>
    </xf>
    <xf numFmtId="0" fontId="5" fillId="0" borderId="30" xfId="0" applyFont="1" applyBorder="1" applyAlignment="1">
      <alignment/>
    </xf>
    <xf numFmtId="0" fontId="10" fillId="0" borderId="54" xfId="0" applyFont="1" applyBorder="1" applyAlignment="1">
      <alignment horizontal="left" vertical="center" wrapText="1"/>
    </xf>
    <xf numFmtId="0" fontId="8" fillId="0" borderId="36" xfId="0" applyFont="1" applyBorder="1" applyAlignment="1">
      <alignment/>
    </xf>
    <xf numFmtId="0" fontId="0" fillId="0" borderId="49" xfId="0" applyBorder="1" applyAlignment="1">
      <alignment horizontal="left" vertical="center" wrapText="1"/>
    </xf>
    <xf numFmtId="0" fontId="9" fillId="0" borderId="49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13" fillId="0" borderId="47" xfId="0" applyFont="1" applyBorder="1" applyAlignment="1">
      <alignment horizontal="right"/>
    </xf>
    <xf numFmtId="0" fontId="9" fillId="0" borderId="47" xfId="0" applyFont="1" applyBorder="1" applyAlignment="1">
      <alignment/>
    </xf>
    <xf numFmtId="0" fontId="5" fillId="0" borderId="53" xfId="0" applyFont="1" applyBorder="1" applyAlignment="1">
      <alignment/>
    </xf>
    <xf numFmtId="0" fontId="7" fillId="0" borderId="55" xfId="0" applyFont="1" applyBorder="1" applyAlignment="1">
      <alignment horizontal="right" vertical="center"/>
    </xf>
    <xf numFmtId="0" fontId="12" fillId="0" borderId="56" xfId="0" applyFont="1" applyBorder="1" applyAlignment="1">
      <alignment horizontal="right"/>
    </xf>
    <xf numFmtId="0" fontId="18" fillId="0" borderId="56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8" fillId="0" borderId="56" xfId="0" applyFont="1" applyBorder="1" applyAlignment="1">
      <alignment/>
    </xf>
    <xf numFmtId="0" fontId="9" fillId="0" borderId="56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0" fillId="0" borderId="58" xfId="0" applyBorder="1" applyAlignment="1">
      <alignment/>
    </xf>
    <xf numFmtId="0" fontId="10" fillId="0" borderId="58" xfId="0" applyFont="1" applyFill="1" applyBorder="1" applyAlignment="1">
      <alignment horizontal="center"/>
    </xf>
    <xf numFmtId="0" fontId="10" fillId="0" borderId="58" xfId="0" applyFont="1" applyBorder="1" applyAlignment="1">
      <alignment horizontal="left" vertical="center" wrapText="1"/>
    </xf>
    <xf numFmtId="0" fontId="19" fillId="0" borderId="58" xfId="0" applyFont="1" applyBorder="1" applyAlignment="1">
      <alignment/>
    </xf>
    <xf numFmtId="0" fontId="0" fillId="0" borderId="58" xfId="0" applyBorder="1" applyAlignment="1">
      <alignment horizontal="left" vertical="center" wrapText="1"/>
    </xf>
    <xf numFmtId="0" fontId="20" fillId="0" borderId="58" xfId="0" applyFont="1" applyBorder="1" applyAlignment="1">
      <alignment horizontal="right" vertical="center"/>
    </xf>
    <xf numFmtId="0" fontId="20" fillId="0" borderId="58" xfId="0" applyFont="1" applyBorder="1" applyAlignment="1">
      <alignment horizontal="right"/>
    </xf>
    <xf numFmtId="0" fontId="20" fillId="0" borderId="58" xfId="0" applyFont="1" applyBorder="1" applyAlignment="1">
      <alignment/>
    </xf>
    <xf numFmtId="0" fontId="0" fillId="0" borderId="58" xfId="0" applyBorder="1" applyAlignment="1">
      <alignment horizontal="center"/>
    </xf>
    <xf numFmtId="0" fontId="10" fillId="0" borderId="58" xfId="0" applyFont="1" applyBorder="1" applyAlignment="1">
      <alignment horizontal="left" vertical="center"/>
    </xf>
    <xf numFmtId="0" fontId="4" fillId="0" borderId="58" xfId="0" applyFont="1" applyBorder="1" applyAlignment="1">
      <alignment/>
    </xf>
    <xf numFmtId="0" fontId="10" fillId="0" borderId="58" xfId="0" applyFont="1" applyBorder="1" applyAlignment="1">
      <alignment/>
    </xf>
    <xf numFmtId="0" fontId="0" fillId="0" borderId="58" xfId="0" applyBorder="1" applyAlignment="1">
      <alignment vertical="top" wrapText="1"/>
    </xf>
    <xf numFmtId="0" fontId="6" fillId="0" borderId="58" xfId="0" applyFont="1" applyBorder="1" applyAlignment="1">
      <alignment/>
    </xf>
    <xf numFmtId="0" fontId="4" fillId="0" borderId="58" xfId="0" applyFont="1" applyBorder="1" applyAlignment="1">
      <alignment horizontal="left" vertical="center" wrapText="1"/>
    </xf>
    <xf numFmtId="0" fontId="21" fillId="0" borderId="58" xfId="0" applyFont="1" applyBorder="1" applyAlignment="1">
      <alignment/>
    </xf>
    <xf numFmtId="0" fontId="22" fillId="0" borderId="58" xfId="0" applyFont="1" applyBorder="1" applyAlignment="1">
      <alignment horizontal="right" vertical="top" wrapText="1"/>
    </xf>
    <xf numFmtId="0" fontId="22" fillId="0" borderId="58" xfId="0" applyFont="1" applyBorder="1" applyAlignment="1">
      <alignment/>
    </xf>
    <xf numFmtId="0" fontId="20" fillId="0" borderId="58" xfId="0" applyFont="1" applyFill="1" applyBorder="1" applyAlignment="1">
      <alignment/>
    </xf>
    <xf numFmtId="0" fontId="22" fillId="0" borderId="58" xfId="0" applyFont="1" applyBorder="1" applyAlignment="1">
      <alignment horizontal="right"/>
    </xf>
    <xf numFmtId="0" fontId="20" fillId="0" borderId="58" xfId="0" applyFont="1" applyBorder="1" applyAlignment="1">
      <alignment horizontal="right" vertical="top" wrapText="1"/>
    </xf>
    <xf numFmtId="0" fontId="23" fillId="0" borderId="59" xfId="0" applyFont="1" applyBorder="1" applyAlignment="1">
      <alignment horizontal="left" vertical="center"/>
    </xf>
    <xf numFmtId="0" fontId="20" fillId="0" borderId="58" xfId="0" applyFont="1" applyBorder="1" applyAlignment="1">
      <alignment horizontal="right" vertical="center" wrapText="1"/>
    </xf>
    <xf numFmtId="0" fontId="20" fillId="0" borderId="58" xfId="0" applyFont="1" applyBorder="1" applyAlignment="1">
      <alignment vertical="center" wrapText="1"/>
    </xf>
    <xf numFmtId="0" fontId="22" fillId="0" borderId="60" xfId="0" applyFont="1" applyBorder="1" applyAlignment="1">
      <alignment horizontal="right" wrapText="1"/>
    </xf>
    <xf numFmtId="49" fontId="20" fillId="0" borderId="58" xfId="0" applyNumberFormat="1" applyFont="1" applyBorder="1" applyAlignment="1">
      <alignment horizontal="right" wrapText="1"/>
    </xf>
    <xf numFmtId="49" fontId="20" fillId="0" borderId="58" xfId="0" applyNumberFormat="1" applyFont="1" applyBorder="1" applyAlignment="1">
      <alignment horizontal="right"/>
    </xf>
    <xf numFmtId="0" fontId="4" fillId="0" borderId="58" xfId="0" applyFont="1" applyFill="1" applyBorder="1" applyAlignment="1">
      <alignment horizontal="left" vertical="center" wrapText="1"/>
    </xf>
    <xf numFmtId="0" fontId="24" fillId="0" borderId="58" xfId="0" applyFont="1" applyBorder="1" applyAlignment="1">
      <alignment/>
    </xf>
    <xf numFmtId="0" fontId="4" fillId="0" borderId="0" xfId="0" applyFont="1" applyAlignment="1">
      <alignment/>
    </xf>
    <xf numFmtId="0" fontId="0" fillId="33" borderId="58" xfId="0" applyFont="1" applyFill="1" applyBorder="1" applyAlignment="1">
      <alignment/>
    </xf>
    <xf numFmtId="0" fontId="0" fillId="33" borderId="58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0" borderId="58" xfId="0" applyFont="1" applyBorder="1" applyAlignment="1">
      <alignment horizontal="left" vertical="center" wrapText="1"/>
    </xf>
    <xf numFmtId="0" fontId="16" fillId="0" borderId="58" xfId="0" applyFont="1" applyBorder="1" applyAlignment="1">
      <alignment/>
    </xf>
    <xf numFmtId="185" fontId="25" fillId="0" borderId="58" xfId="0" applyNumberFormat="1" applyFont="1" applyBorder="1" applyAlignment="1">
      <alignment horizontal="right" vertical="center"/>
    </xf>
    <xf numFmtId="185" fontId="25" fillId="0" borderId="58" xfId="0" applyNumberFormat="1" applyFont="1" applyBorder="1" applyAlignment="1">
      <alignment horizontal="right"/>
    </xf>
    <xf numFmtId="185" fontId="25" fillId="0" borderId="58" xfId="0" applyNumberFormat="1" applyFont="1" applyFill="1" applyBorder="1" applyAlignment="1">
      <alignment horizontal="right"/>
    </xf>
    <xf numFmtId="0" fontId="26" fillId="0" borderId="58" xfId="0" applyFont="1" applyBorder="1" applyAlignment="1">
      <alignment/>
    </xf>
    <xf numFmtId="185" fontId="27" fillId="0" borderId="58" xfId="0" applyNumberFormat="1" applyFont="1" applyBorder="1" applyAlignment="1">
      <alignment horizontal="right"/>
    </xf>
    <xf numFmtId="0" fontId="0" fillId="0" borderId="58" xfId="0" applyFont="1" applyBorder="1" applyAlignment="1">
      <alignment horizontal="left" vertical="center"/>
    </xf>
    <xf numFmtId="185" fontId="27" fillId="0" borderId="58" xfId="0" applyNumberFormat="1" applyFont="1" applyBorder="1" applyAlignment="1">
      <alignment horizontal="right" vertical="top" wrapText="1"/>
    </xf>
    <xf numFmtId="185" fontId="29" fillId="0" borderId="58" xfId="0" applyNumberFormat="1" applyFont="1" applyBorder="1" applyAlignment="1">
      <alignment horizontal="right" vertical="top" wrapText="1"/>
    </xf>
    <xf numFmtId="185" fontId="25" fillId="0" borderId="58" xfId="0" applyNumberFormat="1" applyFont="1" applyBorder="1" applyAlignment="1">
      <alignment horizontal="right" vertical="top" wrapText="1"/>
    </xf>
    <xf numFmtId="185" fontId="25" fillId="0" borderId="58" xfId="0" applyNumberFormat="1" applyFont="1" applyBorder="1" applyAlignment="1">
      <alignment horizontal="right" vertical="justify"/>
    </xf>
    <xf numFmtId="185" fontId="25" fillId="0" borderId="58" xfId="0" applyNumberFormat="1" applyFont="1" applyBorder="1" applyAlignment="1">
      <alignment horizontal="right" vertical="justify" wrapText="1"/>
    </xf>
    <xf numFmtId="185" fontId="25" fillId="0" borderId="58" xfId="0" applyNumberFormat="1" applyFont="1" applyBorder="1" applyAlignment="1">
      <alignment horizontal="right" wrapText="1"/>
    </xf>
    <xf numFmtId="0" fontId="26" fillId="0" borderId="58" xfId="0" applyFont="1" applyBorder="1" applyAlignment="1">
      <alignment vertical="center" wrapText="1"/>
    </xf>
    <xf numFmtId="0" fontId="0" fillId="0" borderId="58" xfId="0" applyFont="1" applyBorder="1" applyAlignment="1">
      <alignment/>
    </xf>
    <xf numFmtId="0" fontId="11" fillId="0" borderId="58" xfId="0" applyFont="1" applyFill="1" applyBorder="1" applyAlignment="1">
      <alignment/>
    </xf>
    <xf numFmtId="0" fontId="31" fillId="0" borderId="58" xfId="0" applyFont="1" applyFill="1" applyBorder="1" applyAlignment="1">
      <alignment/>
    </xf>
    <xf numFmtId="0" fontId="0" fillId="0" borderId="0" xfId="0" applyFont="1" applyAlignment="1">
      <alignment/>
    </xf>
    <xf numFmtId="185" fontId="33" fillId="0" borderId="58" xfId="0" applyNumberFormat="1" applyFont="1" applyBorder="1" applyAlignment="1">
      <alignment horizontal="right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28" fillId="0" borderId="58" xfId="0" applyFont="1" applyBorder="1" applyAlignment="1">
      <alignment horizontal="center" wrapText="1"/>
    </xf>
    <xf numFmtId="185" fontId="29" fillId="0" borderId="58" xfId="0" applyNumberFormat="1" applyFont="1" applyBorder="1" applyAlignment="1">
      <alignment horizontal="right"/>
    </xf>
    <xf numFmtId="185" fontId="34" fillId="0" borderId="58" xfId="0" applyNumberFormat="1" applyFont="1" applyBorder="1" applyAlignment="1">
      <alignment horizontal="right"/>
    </xf>
    <xf numFmtId="0" fontId="25" fillId="0" borderId="58" xfId="0" applyFont="1" applyBorder="1" applyAlignment="1">
      <alignment horizontal="right"/>
    </xf>
    <xf numFmtId="185" fontId="29" fillId="0" borderId="58" xfId="0" applyNumberFormat="1" applyFont="1" applyFill="1" applyBorder="1" applyAlignment="1">
      <alignment horizontal="right"/>
    </xf>
    <xf numFmtId="0" fontId="28" fillId="0" borderId="58" xfId="0" applyFont="1" applyBorder="1" applyAlignment="1">
      <alignment horizontal="right" wrapText="1"/>
    </xf>
    <xf numFmtId="0" fontId="35" fillId="0" borderId="58" xfId="0" applyFont="1" applyBorder="1" applyAlignment="1">
      <alignment/>
    </xf>
    <xf numFmtId="0" fontId="9" fillId="0" borderId="21" xfId="0" applyFont="1" applyBorder="1" applyAlignment="1">
      <alignment horizontal="right" vertical="center"/>
    </xf>
    <xf numFmtId="185" fontId="35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23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35" xfId="0" applyFont="1" applyBorder="1" applyAlignment="1">
      <alignment/>
    </xf>
    <xf numFmtId="0" fontId="38" fillId="0" borderId="58" xfId="0" applyFont="1" applyBorder="1" applyAlignment="1">
      <alignment/>
    </xf>
    <xf numFmtId="0" fontId="39" fillId="0" borderId="0" xfId="0" applyFont="1" applyAlignment="1">
      <alignment horizontal="right"/>
    </xf>
    <xf numFmtId="0" fontId="10" fillId="0" borderId="58" xfId="0" applyFont="1" applyBorder="1" applyAlignment="1">
      <alignment horizontal="center" vertical="center"/>
    </xf>
    <xf numFmtId="0" fontId="40" fillId="0" borderId="58" xfId="0" applyFont="1" applyBorder="1" applyAlignment="1">
      <alignment horizontal="left" vertical="center" wrapText="1"/>
    </xf>
    <xf numFmtId="0" fontId="31" fillId="0" borderId="58" xfId="0" applyFont="1" applyBorder="1" applyAlignment="1">
      <alignment/>
    </xf>
    <xf numFmtId="0" fontId="40" fillId="0" borderId="58" xfId="0" applyFont="1" applyFill="1" applyBorder="1" applyAlignment="1">
      <alignment/>
    </xf>
    <xf numFmtId="0" fontId="39" fillId="0" borderId="58" xfId="0" applyFont="1" applyBorder="1" applyAlignment="1">
      <alignment horizontal="right"/>
    </xf>
    <xf numFmtId="0" fontId="41" fillId="0" borderId="58" xfId="33" applyFont="1" applyFill="1" applyBorder="1" applyAlignment="1">
      <alignment vertical="top" wrapText="1"/>
      <protection/>
    </xf>
    <xf numFmtId="0" fontId="0" fillId="33" borderId="61" xfId="0" applyFont="1" applyFill="1" applyBorder="1" applyAlignment="1">
      <alignment horizontal="center"/>
    </xf>
    <xf numFmtId="185" fontId="25" fillId="0" borderId="61" xfId="0" applyNumberFormat="1" applyFont="1" applyBorder="1" applyAlignment="1">
      <alignment horizontal="right"/>
    </xf>
    <xf numFmtId="185" fontId="25" fillId="0" borderId="61" xfId="0" applyNumberFormat="1" applyFont="1" applyFill="1" applyBorder="1" applyAlignment="1">
      <alignment horizontal="right"/>
    </xf>
    <xf numFmtId="185" fontId="27" fillId="0" borderId="61" xfId="0" applyNumberFormat="1" applyFont="1" applyBorder="1" applyAlignment="1">
      <alignment horizontal="right" vertical="top" wrapText="1"/>
    </xf>
    <xf numFmtId="185" fontId="29" fillId="0" borderId="61" xfId="0" applyNumberFormat="1" applyFont="1" applyBorder="1" applyAlignment="1">
      <alignment horizontal="right" vertical="top" wrapText="1"/>
    </xf>
    <xf numFmtId="185" fontId="25" fillId="0" borderId="61" xfId="0" applyNumberFormat="1" applyFont="1" applyBorder="1" applyAlignment="1">
      <alignment horizontal="right" vertical="justify" wrapText="1"/>
    </xf>
    <xf numFmtId="185" fontId="25" fillId="0" borderId="61" xfId="0" applyNumberFormat="1" applyFont="1" applyBorder="1" applyAlignment="1">
      <alignment horizontal="right" wrapText="1"/>
    </xf>
    <xf numFmtId="0" fontId="28" fillId="0" borderId="61" xfId="0" applyFont="1" applyBorder="1" applyAlignment="1">
      <alignment horizontal="right" wrapText="1"/>
    </xf>
    <xf numFmtId="0" fontId="0" fillId="33" borderId="17" xfId="0" applyFont="1" applyFill="1" applyBorder="1" applyAlignment="1">
      <alignment horizontal="center"/>
    </xf>
    <xf numFmtId="185" fontId="25" fillId="0" borderId="17" xfId="0" applyNumberFormat="1" applyFont="1" applyBorder="1" applyAlignment="1">
      <alignment horizontal="right"/>
    </xf>
    <xf numFmtId="185" fontId="25" fillId="0" borderId="17" xfId="0" applyNumberFormat="1" applyFont="1" applyFill="1" applyBorder="1" applyAlignment="1">
      <alignment horizontal="right"/>
    </xf>
    <xf numFmtId="185" fontId="29" fillId="0" borderId="17" xfId="0" applyNumberFormat="1" applyFont="1" applyBorder="1" applyAlignment="1">
      <alignment horizontal="right" vertical="top" wrapText="1"/>
    </xf>
    <xf numFmtId="185" fontId="27" fillId="0" borderId="17" xfId="0" applyNumberFormat="1" applyFont="1" applyBorder="1" applyAlignment="1">
      <alignment horizontal="right" vertical="top" wrapText="1"/>
    </xf>
    <xf numFmtId="0" fontId="28" fillId="0" borderId="17" xfId="0" applyFont="1" applyBorder="1" applyAlignment="1">
      <alignment horizontal="right" wrapText="1"/>
    </xf>
    <xf numFmtId="185" fontId="29" fillId="0" borderId="17" xfId="0" applyNumberFormat="1" applyFont="1" applyBorder="1" applyAlignment="1">
      <alignment horizontal="right"/>
    </xf>
    <xf numFmtId="185" fontId="25" fillId="0" borderId="17" xfId="0" applyNumberFormat="1" applyFont="1" applyBorder="1" applyAlignment="1">
      <alignment horizontal="right" vertical="justify" wrapText="1"/>
    </xf>
    <xf numFmtId="185" fontId="25" fillId="0" borderId="17" xfId="0" applyNumberFormat="1" applyFont="1" applyBorder="1" applyAlignment="1">
      <alignment horizontal="right" wrapText="1"/>
    </xf>
    <xf numFmtId="0" fontId="42" fillId="0" borderId="58" xfId="33" applyFont="1" applyFill="1" applyBorder="1">
      <alignment vertical="center"/>
      <protection/>
    </xf>
    <xf numFmtId="0" fontId="40" fillId="0" borderId="58" xfId="0" applyFont="1" applyBorder="1" applyAlignment="1">
      <alignment horizontal="center" vertical="center"/>
    </xf>
    <xf numFmtId="185" fontId="25" fillId="0" borderId="62" xfId="0" applyNumberFormat="1" applyFont="1" applyFill="1" applyBorder="1" applyAlignment="1">
      <alignment horizontal="right"/>
    </xf>
    <xf numFmtId="0" fontId="0" fillId="0" borderId="59" xfId="0" applyBorder="1" applyAlignment="1">
      <alignment horizontal="center" vertical="center" wrapText="1"/>
    </xf>
    <xf numFmtId="0" fontId="30" fillId="0" borderId="58" xfId="0" applyFont="1" applyBorder="1" applyAlignment="1">
      <alignment horizontal="right" wrapText="1"/>
    </xf>
    <xf numFmtId="0" fontId="16" fillId="0" borderId="58" xfId="0" applyFont="1" applyBorder="1" applyAlignment="1">
      <alignment horizontal="right"/>
    </xf>
    <xf numFmtId="185" fontId="35" fillId="0" borderId="58" xfId="0" applyNumberFormat="1" applyFont="1" applyBorder="1" applyAlignment="1">
      <alignment horizontal="right"/>
    </xf>
    <xf numFmtId="0" fontId="26" fillId="0" borderId="58" xfId="0" applyFont="1" applyFill="1" applyBorder="1" applyAlignment="1">
      <alignment/>
    </xf>
    <xf numFmtId="0" fontId="0" fillId="0" borderId="59" xfId="0" applyBorder="1" applyAlignment="1">
      <alignment horizontal="center" vertical="center"/>
    </xf>
    <xf numFmtId="0" fontId="26" fillId="0" borderId="58" xfId="0" applyFont="1" applyFill="1" applyBorder="1" applyAlignment="1">
      <alignment horizontal="center"/>
    </xf>
    <xf numFmtId="0" fontId="26" fillId="0" borderId="61" xfId="0" applyFont="1" applyFill="1" applyBorder="1" applyAlignment="1">
      <alignment horizontal="center"/>
    </xf>
    <xf numFmtId="185" fontId="27" fillId="0" borderId="61" xfId="0" applyNumberFormat="1" applyFont="1" applyBorder="1" applyAlignment="1">
      <alignment horizontal="right"/>
    </xf>
    <xf numFmtId="185" fontId="27" fillId="0" borderId="17" xfId="0" applyNumberFormat="1" applyFont="1" applyBorder="1" applyAlignment="1">
      <alignment horizontal="right"/>
    </xf>
    <xf numFmtId="185" fontId="27" fillId="0" borderId="58" xfId="0" applyNumberFormat="1" applyFont="1" applyBorder="1" applyAlignment="1">
      <alignment horizontal="right" wrapText="1"/>
    </xf>
    <xf numFmtId="0" fontId="26" fillId="0" borderId="58" xfId="0" applyFont="1" applyBorder="1" applyAlignment="1">
      <alignment horizontal="right"/>
    </xf>
    <xf numFmtId="185" fontId="27" fillId="0" borderId="62" xfId="0" applyNumberFormat="1" applyFont="1" applyFill="1" applyBorder="1" applyAlignment="1">
      <alignment horizontal="right"/>
    </xf>
    <xf numFmtId="0" fontId="10" fillId="0" borderId="59" xfId="0" applyFont="1" applyBorder="1" applyAlignment="1">
      <alignment horizontal="left" vertical="center" wrapText="1"/>
    </xf>
    <xf numFmtId="0" fontId="0" fillId="0" borderId="59" xfId="0" applyFont="1" applyBorder="1" applyAlignment="1">
      <alignment vertical="center"/>
    </xf>
    <xf numFmtId="185" fontId="0" fillId="0" borderId="0" xfId="0" applyNumberFormat="1" applyAlignment="1">
      <alignment/>
    </xf>
    <xf numFmtId="0" fontId="0" fillId="0" borderId="59" xfId="0" applyBorder="1" applyAlignment="1">
      <alignment/>
    </xf>
    <xf numFmtId="0" fontId="0" fillId="35" borderId="58" xfId="0" applyFont="1" applyFill="1" applyBorder="1" applyAlignment="1">
      <alignment/>
    </xf>
    <xf numFmtId="185" fontId="43" fillId="0" borderId="58" xfId="0" applyNumberFormat="1" applyFont="1" applyBorder="1" applyAlignment="1">
      <alignment horizontal="right" vertical="center"/>
    </xf>
    <xf numFmtId="185" fontId="43" fillId="0" borderId="58" xfId="0" applyNumberFormat="1" applyFont="1" applyBorder="1" applyAlignment="1">
      <alignment horizontal="right"/>
    </xf>
    <xf numFmtId="0" fontId="26" fillId="0" borderId="58" xfId="0" applyFont="1" applyFill="1" applyBorder="1" applyAlignment="1">
      <alignment horizontal="right"/>
    </xf>
    <xf numFmtId="0" fontId="26" fillId="0" borderId="61" xfId="0" applyFont="1" applyFill="1" applyBorder="1" applyAlignment="1">
      <alignment horizontal="right"/>
    </xf>
    <xf numFmtId="185" fontId="16" fillId="0" borderId="58" xfId="0" applyNumberFormat="1" applyFont="1" applyBorder="1" applyAlignment="1">
      <alignment horizontal="right" vertical="center"/>
    </xf>
    <xf numFmtId="185" fontId="16" fillId="0" borderId="61" xfId="0" applyNumberFormat="1" applyFont="1" applyBorder="1" applyAlignment="1">
      <alignment horizontal="right"/>
    </xf>
    <xf numFmtId="185" fontId="16" fillId="0" borderId="58" xfId="0" applyNumberFormat="1" applyFont="1" applyBorder="1" applyAlignment="1">
      <alignment horizontal="right"/>
    </xf>
    <xf numFmtId="185" fontId="16" fillId="0" borderId="17" xfId="0" applyNumberFormat="1" applyFont="1" applyBorder="1" applyAlignment="1">
      <alignment horizontal="right"/>
    </xf>
    <xf numFmtId="185" fontId="35" fillId="0" borderId="58" xfId="0" applyNumberFormat="1" applyFont="1" applyBorder="1" applyAlignment="1">
      <alignment horizontal="right" vertical="center"/>
    </xf>
    <xf numFmtId="0" fontId="0" fillId="0" borderId="58" xfId="0" applyFont="1" applyFill="1" applyBorder="1" applyAlignment="1">
      <alignment horizontal="right"/>
    </xf>
    <xf numFmtId="185" fontId="16" fillId="0" borderId="61" xfId="0" applyNumberFormat="1" applyFont="1" applyFill="1" applyBorder="1" applyAlignment="1">
      <alignment horizontal="right"/>
    </xf>
    <xf numFmtId="185" fontId="16" fillId="0" borderId="58" xfId="0" applyNumberFormat="1" applyFont="1" applyFill="1" applyBorder="1" applyAlignment="1">
      <alignment horizontal="right"/>
    </xf>
    <xf numFmtId="185" fontId="16" fillId="0" borderId="17" xfId="0" applyNumberFormat="1" applyFont="1" applyFill="1" applyBorder="1" applyAlignment="1">
      <alignment horizontal="right"/>
    </xf>
    <xf numFmtId="185" fontId="26" fillId="0" borderId="58" xfId="0" applyNumberFormat="1" applyFont="1" applyBorder="1" applyAlignment="1">
      <alignment horizontal="right" vertical="top" wrapText="1"/>
    </xf>
    <xf numFmtId="185" fontId="26" fillId="0" borderId="61" xfId="0" applyNumberFormat="1" applyFont="1" applyBorder="1" applyAlignment="1">
      <alignment horizontal="right" vertical="top" wrapText="1"/>
    </xf>
    <xf numFmtId="0" fontId="44" fillId="0" borderId="58" xfId="0" applyFont="1" applyBorder="1" applyAlignment="1">
      <alignment horizontal="right" wrapText="1"/>
    </xf>
    <xf numFmtId="185" fontId="44" fillId="0" borderId="17" xfId="0" applyNumberFormat="1" applyFont="1" applyBorder="1" applyAlignment="1">
      <alignment horizontal="right" vertical="top" wrapText="1"/>
    </xf>
    <xf numFmtId="185" fontId="26" fillId="0" borderId="58" xfId="0" applyNumberFormat="1" applyFont="1" applyBorder="1" applyAlignment="1">
      <alignment horizontal="right"/>
    </xf>
    <xf numFmtId="185" fontId="26" fillId="0" borderId="17" xfId="0" applyNumberFormat="1" applyFont="1" applyBorder="1" applyAlignment="1">
      <alignment horizontal="right" vertical="top" wrapText="1"/>
    </xf>
    <xf numFmtId="185" fontId="44" fillId="0" borderId="58" xfId="0" applyNumberFormat="1" applyFont="1" applyBorder="1" applyAlignment="1">
      <alignment horizontal="right"/>
    </xf>
    <xf numFmtId="185" fontId="44" fillId="0" borderId="61" xfId="0" applyNumberFormat="1" applyFont="1" applyBorder="1" applyAlignment="1">
      <alignment horizontal="right" vertical="top" wrapText="1"/>
    </xf>
    <xf numFmtId="185" fontId="44" fillId="0" borderId="58" xfId="0" applyNumberFormat="1" applyFont="1" applyBorder="1" applyAlignment="1">
      <alignment horizontal="right" vertical="top" wrapText="1"/>
    </xf>
    <xf numFmtId="185" fontId="44" fillId="0" borderId="17" xfId="0" applyNumberFormat="1" applyFont="1" applyBorder="1" applyAlignment="1">
      <alignment horizontal="right"/>
    </xf>
    <xf numFmtId="185" fontId="16" fillId="0" borderId="58" xfId="0" applyNumberFormat="1" applyFont="1" applyBorder="1" applyAlignment="1">
      <alignment horizontal="right" vertical="justify"/>
    </xf>
    <xf numFmtId="185" fontId="16" fillId="0" borderId="61" xfId="0" applyNumberFormat="1" applyFont="1" applyBorder="1" applyAlignment="1">
      <alignment horizontal="right" vertical="justify" wrapText="1"/>
    </xf>
    <xf numFmtId="185" fontId="16" fillId="0" borderId="58" xfId="0" applyNumberFormat="1" applyFont="1" applyBorder="1" applyAlignment="1">
      <alignment horizontal="right" vertical="justify" wrapText="1"/>
    </xf>
    <xf numFmtId="185" fontId="16" fillId="0" borderId="17" xfId="0" applyNumberFormat="1" applyFont="1" applyBorder="1" applyAlignment="1">
      <alignment horizontal="right" vertical="justify" wrapText="1"/>
    </xf>
    <xf numFmtId="0" fontId="44" fillId="0" borderId="17" xfId="0" applyFont="1" applyBorder="1" applyAlignment="1">
      <alignment horizontal="right" wrapText="1"/>
    </xf>
    <xf numFmtId="185" fontId="16" fillId="0" borderId="58" xfId="0" applyNumberFormat="1" applyFont="1" applyBorder="1" applyAlignment="1">
      <alignment horizontal="right" wrapText="1"/>
    </xf>
    <xf numFmtId="185" fontId="16" fillId="0" borderId="61" xfId="0" applyNumberFormat="1" applyFont="1" applyBorder="1" applyAlignment="1">
      <alignment horizontal="right" wrapText="1"/>
    </xf>
    <xf numFmtId="185" fontId="16" fillId="0" borderId="17" xfId="0" applyNumberFormat="1" applyFont="1" applyBorder="1" applyAlignment="1">
      <alignment horizontal="right" wrapText="1"/>
    </xf>
    <xf numFmtId="185" fontId="26" fillId="0" borderId="61" xfId="0" applyNumberFormat="1" applyFont="1" applyBorder="1" applyAlignment="1">
      <alignment horizontal="right"/>
    </xf>
    <xf numFmtId="185" fontId="26" fillId="0" borderId="17" xfId="0" applyNumberFormat="1" applyFont="1" applyBorder="1" applyAlignment="1">
      <alignment horizontal="right"/>
    </xf>
    <xf numFmtId="0" fontId="44" fillId="0" borderId="61" xfId="0" applyFont="1" applyBorder="1" applyAlignment="1">
      <alignment horizontal="right" wrapText="1"/>
    </xf>
    <xf numFmtId="0" fontId="45" fillId="0" borderId="58" xfId="0" applyFont="1" applyBorder="1" applyAlignment="1">
      <alignment horizontal="right" wrapText="1"/>
    </xf>
    <xf numFmtId="185" fontId="26" fillId="0" borderId="58" xfId="0" applyNumberFormat="1" applyFont="1" applyBorder="1" applyAlignment="1">
      <alignment horizontal="right" wrapText="1"/>
    </xf>
    <xf numFmtId="185" fontId="46" fillId="0" borderId="58" xfId="0" applyNumberFormat="1" applyFont="1" applyBorder="1" applyAlignment="1">
      <alignment horizontal="right"/>
    </xf>
    <xf numFmtId="185" fontId="47" fillId="0" borderId="58" xfId="0" applyNumberFormat="1" applyFont="1" applyBorder="1" applyAlignment="1">
      <alignment horizontal="right" vertical="center"/>
    </xf>
    <xf numFmtId="185" fontId="47" fillId="0" borderId="61" xfId="0" applyNumberFormat="1" applyFont="1" applyBorder="1" applyAlignment="1">
      <alignment horizontal="right"/>
    </xf>
    <xf numFmtId="185" fontId="47" fillId="0" borderId="58" xfId="0" applyNumberFormat="1" applyFont="1" applyBorder="1" applyAlignment="1">
      <alignment horizontal="right"/>
    </xf>
    <xf numFmtId="185" fontId="47" fillId="0" borderId="58" xfId="0" applyNumberFormat="1" applyFont="1" applyFill="1" applyBorder="1" applyAlignment="1">
      <alignment horizontal="right"/>
    </xf>
    <xf numFmtId="0" fontId="47" fillId="0" borderId="58" xfId="0" applyFont="1" applyBorder="1" applyAlignment="1">
      <alignment horizontal="right"/>
    </xf>
    <xf numFmtId="185" fontId="26" fillId="0" borderId="58" xfId="0" applyNumberFormat="1" applyFont="1" applyFill="1" applyBorder="1" applyAlignment="1">
      <alignment horizontal="right"/>
    </xf>
    <xf numFmtId="185" fontId="48" fillId="0" borderId="58" xfId="0" applyNumberFormat="1" applyFont="1" applyBorder="1" applyAlignment="1">
      <alignment horizontal="right"/>
    </xf>
    <xf numFmtId="0" fontId="49" fillId="0" borderId="60" xfId="0" applyFont="1" applyBorder="1" applyAlignment="1">
      <alignment/>
    </xf>
    <xf numFmtId="0" fontId="49" fillId="0" borderId="60" xfId="0" applyFont="1" applyBorder="1" applyAlignment="1">
      <alignment wrapText="1"/>
    </xf>
    <xf numFmtId="185" fontId="16" fillId="0" borderId="62" xfId="0" applyNumberFormat="1" applyFont="1" applyFill="1" applyBorder="1" applyAlignment="1">
      <alignment horizontal="right"/>
    </xf>
    <xf numFmtId="0" fontId="0" fillId="35" borderId="58" xfId="0" applyFill="1" applyBorder="1" applyAlignment="1">
      <alignment/>
    </xf>
    <xf numFmtId="185" fontId="82" fillId="0" borderId="58" xfId="0" applyNumberFormat="1" applyFont="1" applyBorder="1" applyAlignment="1">
      <alignment horizontal="right" vertical="center"/>
    </xf>
    <xf numFmtId="185" fontId="82" fillId="0" borderId="61" xfId="0" applyNumberFormat="1" applyFont="1" applyBorder="1" applyAlignment="1">
      <alignment horizontal="right"/>
    </xf>
    <xf numFmtId="185" fontId="82" fillId="0" borderId="58" xfId="0" applyNumberFormat="1" applyFont="1" applyBorder="1" applyAlignment="1">
      <alignment horizontal="right"/>
    </xf>
    <xf numFmtId="0" fontId="82" fillId="0" borderId="0" xfId="0" applyFont="1" applyAlignment="1">
      <alignment/>
    </xf>
    <xf numFmtId="185" fontId="82" fillId="0" borderId="61" xfId="0" applyNumberFormat="1" applyFont="1" applyFill="1" applyBorder="1" applyAlignment="1">
      <alignment horizontal="right"/>
    </xf>
    <xf numFmtId="185" fontId="82" fillId="0" borderId="17" xfId="0" applyNumberFormat="1" applyFont="1" applyBorder="1" applyAlignment="1">
      <alignment horizontal="right"/>
    </xf>
    <xf numFmtId="0" fontId="82" fillId="0" borderId="58" xfId="0" applyFont="1" applyBorder="1" applyAlignment="1">
      <alignment horizontal="right"/>
    </xf>
    <xf numFmtId="185" fontId="82" fillId="0" borderId="58" xfId="0" applyNumberFormat="1" applyFont="1" applyFill="1" applyBorder="1" applyAlignment="1">
      <alignment horizontal="right"/>
    </xf>
    <xf numFmtId="185" fontId="82" fillId="0" borderId="17" xfId="0" applyNumberFormat="1" applyFont="1" applyFill="1" applyBorder="1" applyAlignment="1">
      <alignment horizontal="right"/>
    </xf>
    <xf numFmtId="0" fontId="82" fillId="0" borderId="58" xfId="0" applyFont="1" applyBorder="1" applyAlignment="1">
      <alignment/>
    </xf>
    <xf numFmtId="185" fontId="82" fillId="0" borderId="58" xfId="0" applyNumberFormat="1" applyFont="1" applyBorder="1" applyAlignment="1">
      <alignment horizontal="right" vertical="justify"/>
    </xf>
    <xf numFmtId="185" fontId="82" fillId="0" borderId="61" xfId="0" applyNumberFormat="1" applyFont="1" applyBorder="1" applyAlignment="1">
      <alignment horizontal="right" vertical="justify" wrapText="1"/>
    </xf>
    <xf numFmtId="185" fontId="82" fillId="0" borderId="58" xfId="0" applyNumberFormat="1" applyFont="1" applyBorder="1" applyAlignment="1">
      <alignment horizontal="right" vertical="justify" wrapText="1"/>
    </xf>
    <xf numFmtId="185" fontId="82" fillId="0" borderId="17" xfId="0" applyNumberFormat="1" applyFont="1" applyBorder="1" applyAlignment="1">
      <alignment horizontal="right" vertical="justify" wrapText="1"/>
    </xf>
    <xf numFmtId="185" fontId="82" fillId="0" borderId="58" xfId="0" applyNumberFormat="1" applyFont="1" applyBorder="1" applyAlignment="1">
      <alignment horizontal="right" wrapText="1"/>
    </xf>
    <xf numFmtId="185" fontId="82" fillId="0" borderId="61" xfId="0" applyNumberFormat="1" applyFont="1" applyBorder="1" applyAlignment="1">
      <alignment horizontal="right" wrapText="1"/>
    </xf>
    <xf numFmtId="185" fontId="82" fillId="0" borderId="17" xfId="0" applyNumberFormat="1" applyFont="1" applyBorder="1" applyAlignment="1">
      <alignment horizontal="right" wrapText="1"/>
    </xf>
    <xf numFmtId="185" fontId="82" fillId="0" borderId="62" xfId="0" applyNumberFormat="1" applyFont="1" applyFill="1" applyBorder="1" applyAlignment="1">
      <alignment horizontal="right"/>
    </xf>
    <xf numFmtId="0" fontId="83" fillId="0" borderId="58" xfId="0" applyFont="1" applyFill="1" applyBorder="1" applyAlignment="1">
      <alignment horizontal="right"/>
    </xf>
    <xf numFmtId="0" fontId="83" fillId="0" borderId="61" xfId="0" applyFont="1" applyFill="1" applyBorder="1" applyAlignment="1">
      <alignment horizontal="right"/>
    </xf>
    <xf numFmtId="185" fontId="83" fillId="0" borderId="58" xfId="0" applyNumberFormat="1" applyFont="1" applyBorder="1" applyAlignment="1">
      <alignment horizontal="right"/>
    </xf>
    <xf numFmtId="185" fontId="83" fillId="0" borderId="58" xfId="0" applyNumberFormat="1" applyFont="1" applyBorder="1" applyAlignment="1">
      <alignment horizontal="right" vertical="top" wrapText="1"/>
    </xf>
    <xf numFmtId="185" fontId="83" fillId="0" borderId="61" xfId="0" applyNumberFormat="1" applyFont="1" applyBorder="1" applyAlignment="1">
      <alignment horizontal="right" vertical="top" wrapText="1"/>
    </xf>
    <xf numFmtId="0" fontId="83" fillId="0" borderId="58" xfId="0" applyFont="1" applyBorder="1" applyAlignment="1">
      <alignment horizontal="right" wrapText="1"/>
    </xf>
    <xf numFmtId="185" fontId="83" fillId="0" borderId="17" xfId="0" applyNumberFormat="1" applyFont="1" applyBorder="1" applyAlignment="1">
      <alignment horizontal="right" vertical="top" wrapText="1"/>
    </xf>
    <xf numFmtId="185" fontId="83" fillId="0" borderId="17" xfId="0" applyNumberFormat="1" applyFont="1" applyBorder="1" applyAlignment="1">
      <alignment horizontal="right"/>
    </xf>
    <xf numFmtId="0" fontId="83" fillId="0" borderId="17" xfId="0" applyFont="1" applyBorder="1" applyAlignment="1">
      <alignment horizontal="right" wrapText="1"/>
    </xf>
    <xf numFmtId="185" fontId="83" fillId="0" borderId="58" xfId="0" applyNumberFormat="1" applyFont="1" applyBorder="1" applyAlignment="1">
      <alignment horizontal="right" vertical="justify"/>
    </xf>
    <xf numFmtId="185" fontId="83" fillId="0" borderId="61" xfId="0" applyNumberFormat="1" applyFont="1" applyBorder="1" applyAlignment="1">
      <alignment horizontal="right"/>
    </xf>
    <xf numFmtId="0" fontId="83" fillId="0" borderId="61" xfId="0" applyFont="1" applyBorder="1" applyAlignment="1">
      <alignment horizontal="right" wrapText="1"/>
    </xf>
    <xf numFmtId="0" fontId="84" fillId="0" borderId="58" xfId="0" applyFont="1" applyBorder="1" applyAlignment="1">
      <alignment horizontal="right" wrapText="1"/>
    </xf>
    <xf numFmtId="185" fontId="83" fillId="0" borderId="58" xfId="0" applyNumberFormat="1" applyFont="1" applyBorder="1" applyAlignment="1">
      <alignment horizontal="right" wrapText="1"/>
    </xf>
    <xf numFmtId="0" fontId="83" fillId="0" borderId="58" xfId="0" applyFont="1" applyBorder="1" applyAlignment="1">
      <alignment horizontal="right"/>
    </xf>
    <xf numFmtId="185" fontId="83" fillId="0" borderId="58" xfId="0" applyNumberFormat="1" applyFont="1" applyFill="1" applyBorder="1" applyAlignment="1">
      <alignment horizontal="right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9" fillId="0" borderId="72" xfId="0" applyFont="1" applyBorder="1" applyAlignment="1">
      <alignment horizontal="right" vertical="center" wrapText="1"/>
    </xf>
    <xf numFmtId="0" fontId="16" fillId="0" borderId="21" xfId="0" applyFont="1" applyBorder="1" applyAlignment="1">
      <alignment horizontal="right" vertical="center" wrapText="1"/>
    </xf>
    <xf numFmtId="0" fontId="11" fillId="0" borderId="72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7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/>
    </xf>
    <xf numFmtId="0" fontId="11" fillId="0" borderId="58" xfId="0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0" fillId="0" borderId="58" xfId="0" applyBorder="1" applyAlignment="1">
      <alignment horizontal="center"/>
    </xf>
    <xf numFmtId="0" fontId="4" fillId="0" borderId="7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8" xfId="0" applyFont="1" applyBorder="1" applyAlignment="1">
      <alignment horizontal="left" vertical="center" wrapText="1"/>
    </xf>
    <xf numFmtId="0" fontId="0" fillId="0" borderId="58" xfId="0" applyBorder="1" applyAlignment="1">
      <alignment/>
    </xf>
    <xf numFmtId="0" fontId="10" fillId="0" borderId="58" xfId="0" applyFont="1" applyBorder="1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/>
    </xf>
    <xf numFmtId="0" fontId="42" fillId="0" borderId="75" xfId="33" applyFont="1" applyFill="1" applyBorder="1" applyAlignment="1">
      <alignment vertical="center"/>
      <protection/>
    </xf>
    <xf numFmtId="0" fontId="0" fillId="0" borderId="59" xfId="0" applyBorder="1" applyAlignment="1">
      <alignment vertical="center"/>
    </xf>
    <xf numFmtId="0" fontId="40" fillId="0" borderId="58" xfId="0" applyFont="1" applyBorder="1" applyAlignment="1">
      <alignment horizontal="center" vertical="center"/>
    </xf>
    <xf numFmtId="0" fontId="0" fillId="0" borderId="75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75" xfId="0" applyBorder="1" applyAlignment="1">
      <alignment vertical="center"/>
    </xf>
    <xf numFmtId="0" fontId="0" fillId="0" borderId="59" xfId="0" applyFont="1" applyBorder="1" applyAlignment="1">
      <alignment vertical="center"/>
    </xf>
    <xf numFmtId="0" fontId="40" fillId="0" borderId="75" xfId="0" applyFont="1" applyBorder="1" applyAlignment="1">
      <alignment horizontal="center" vertical="center"/>
    </xf>
    <xf numFmtId="0" fontId="40" fillId="0" borderId="75" xfId="0" applyFont="1" applyFill="1" applyBorder="1" applyAlignment="1">
      <alignment vertical="center"/>
    </xf>
    <xf numFmtId="0" fontId="0" fillId="0" borderId="59" xfId="0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5" xfId="0" applyBorder="1" applyAlignment="1">
      <alignment/>
    </xf>
    <xf numFmtId="0" fontId="31" fillId="0" borderId="75" xfId="0" applyFont="1" applyFill="1" applyBorder="1" applyAlignment="1">
      <alignment vertical="center"/>
    </xf>
    <xf numFmtId="0" fontId="0" fillId="0" borderId="75" xfId="0" applyBorder="1" applyAlignment="1">
      <alignment horizontal="center"/>
    </xf>
    <xf numFmtId="0" fontId="0" fillId="0" borderId="59" xfId="0" applyBorder="1" applyAlignment="1">
      <alignment horizontal="center"/>
    </xf>
    <xf numFmtId="0" fontId="10" fillId="0" borderId="75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資料庫-全整版(正確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209550</xdr:rowOff>
    </xdr:to>
    <xdr:pic>
      <xdr:nvPicPr>
        <xdr:cNvPr id="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52387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209550</xdr:rowOff>
    </xdr:to>
    <xdr:pic>
      <xdr:nvPicPr>
        <xdr:cNvPr id="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52387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zoomScalePageLayoutView="0" workbookViewId="0" topLeftCell="A1">
      <pane xSplit="2" ySplit="2" topLeftCell="C3" activePane="bottomRight" state="frozen"/>
      <selection pane="topLeft" activeCell="G31" sqref="G31"/>
      <selection pane="topRight" activeCell="G31" sqref="G31"/>
      <selection pane="bottomLeft" activeCell="G31" sqref="G31"/>
      <selection pane="bottomRight" activeCell="D32" sqref="D32:P32"/>
    </sheetView>
  </sheetViews>
  <sheetFormatPr defaultColWidth="9.00390625" defaultRowHeight="16.5"/>
  <cols>
    <col min="1" max="1" width="8.75390625" style="2" customWidth="1"/>
    <col min="2" max="2" width="19.75390625" style="59" bestFit="1" customWidth="1"/>
    <col min="3" max="3" width="13.25390625" style="2" customWidth="1"/>
    <col min="4" max="15" width="9.00390625" style="2" customWidth="1"/>
    <col min="16" max="16" width="12.125" style="2" bestFit="1" customWidth="1"/>
    <col min="17" max="16384" width="9.00390625" style="2" customWidth="1"/>
  </cols>
  <sheetData>
    <row r="1" spans="1:17" ht="18" thickBot="1" thickTop="1">
      <c r="A1" s="328" t="s">
        <v>17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1"/>
    </row>
    <row r="2" spans="1:16" ht="18" thickBot="1" thickTop="1">
      <c r="A2" s="328" t="s">
        <v>18</v>
      </c>
      <c r="B2" s="330"/>
      <c r="C2" s="3" t="s">
        <v>19</v>
      </c>
      <c r="D2" s="3" t="s">
        <v>20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4" t="s">
        <v>21</v>
      </c>
    </row>
    <row r="3" spans="1:16" ht="17.25" thickTop="1">
      <c r="A3" s="332" t="s">
        <v>22</v>
      </c>
      <c r="B3" s="5" t="s">
        <v>11</v>
      </c>
      <c r="C3" s="339" t="s">
        <v>12</v>
      </c>
      <c r="D3" s="6">
        <v>656</v>
      </c>
      <c r="E3" s="7">
        <v>361</v>
      </c>
      <c r="F3" s="7">
        <v>559</v>
      </c>
      <c r="G3" s="7">
        <v>1049</v>
      </c>
      <c r="H3" s="7">
        <v>1308</v>
      </c>
      <c r="I3" s="8">
        <v>670</v>
      </c>
      <c r="J3" s="8">
        <v>780</v>
      </c>
      <c r="K3" s="9">
        <v>984</v>
      </c>
      <c r="L3" s="10">
        <v>1012</v>
      </c>
      <c r="M3" s="10">
        <v>1469</v>
      </c>
      <c r="N3" s="10">
        <v>1436</v>
      </c>
      <c r="O3" s="10">
        <v>1796</v>
      </c>
      <c r="P3" s="11">
        <f>SUM($D3:O3)</f>
        <v>12080</v>
      </c>
    </row>
    <row r="4" spans="1:16" ht="17.25" thickBot="1">
      <c r="A4" s="333"/>
      <c r="B4" s="13" t="s">
        <v>13</v>
      </c>
      <c r="C4" s="340"/>
      <c r="D4" s="15">
        <v>140</v>
      </c>
      <c r="E4" s="15">
        <v>6</v>
      </c>
      <c r="F4" s="15">
        <v>21</v>
      </c>
      <c r="G4" s="15">
        <v>697</v>
      </c>
      <c r="H4" s="15">
        <v>21</v>
      </c>
      <c r="I4" s="15">
        <v>33</v>
      </c>
      <c r="J4" s="15">
        <v>52</v>
      </c>
      <c r="K4" s="15">
        <v>51</v>
      </c>
      <c r="L4" s="15">
        <v>291</v>
      </c>
      <c r="M4" s="15">
        <v>960</v>
      </c>
      <c r="N4" s="15">
        <v>422</v>
      </c>
      <c r="O4" s="15">
        <v>322</v>
      </c>
      <c r="P4" s="16">
        <f>SUM($D4:O4)</f>
        <v>3016</v>
      </c>
    </row>
    <row r="5" spans="1:16" ht="17.25" thickBot="1">
      <c r="A5" s="17" t="s">
        <v>23</v>
      </c>
      <c r="B5" s="13" t="s">
        <v>13</v>
      </c>
      <c r="C5" s="18" t="s">
        <v>24</v>
      </c>
      <c r="D5" s="336" t="s">
        <v>25</v>
      </c>
      <c r="E5" s="337"/>
      <c r="F5" s="337"/>
      <c r="G5" s="337"/>
      <c r="H5" s="337"/>
      <c r="I5" s="337"/>
      <c r="J5" s="338"/>
      <c r="K5" s="15">
        <v>57</v>
      </c>
      <c r="L5" s="15">
        <v>62</v>
      </c>
      <c r="M5" s="15">
        <v>40</v>
      </c>
      <c r="N5" s="15">
        <v>36</v>
      </c>
      <c r="O5" s="15">
        <v>15</v>
      </c>
      <c r="P5" s="19">
        <f>SUM($D5:O5)</f>
        <v>210</v>
      </c>
    </row>
    <row r="6" spans="1:16" ht="17.25" thickBot="1">
      <c r="A6" s="17" t="s">
        <v>26</v>
      </c>
      <c r="B6" s="13" t="s">
        <v>13</v>
      </c>
      <c r="C6" s="18" t="s">
        <v>24</v>
      </c>
      <c r="D6" s="336" t="s">
        <v>27</v>
      </c>
      <c r="E6" s="337"/>
      <c r="F6" s="337"/>
      <c r="G6" s="337"/>
      <c r="H6" s="338"/>
      <c r="I6" s="15">
        <v>356</v>
      </c>
      <c r="J6" s="15">
        <v>45</v>
      </c>
      <c r="K6" s="15">
        <v>99</v>
      </c>
      <c r="L6" s="15">
        <v>2</v>
      </c>
      <c r="M6" s="15">
        <v>61</v>
      </c>
      <c r="N6" s="15">
        <v>43</v>
      </c>
      <c r="O6" s="15">
        <v>8</v>
      </c>
      <c r="P6" s="19">
        <f>SUM($D6:O6)</f>
        <v>614</v>
      </c>
    </row>
    <row r="7" spans="1:16" ht="17.25" thickTop="1">
      <c r="A7" s="334" t="s">
        <v>28</v>
      </c>
      <c r="B7" s="20" t="s">
        <v>11</v>
      </c>
      <c r="C7" s="343" t="s">
        <v>29</v>
      </c>
      <c r="D7" s="6">
        <v>22</v>
      </c>
      <c r="E7" s="7">
        <v>23</v>
      </c>
      <c r="F7" s="7">
        <v>55</v>
      </c>
      <c r="G7" s="7">
        <v>72</v>
      </c>
      <c r="H7" s="7">
        <v>117</v>
      </c>
      <c r="I7" s="21">
        <v>47</v>
      </c>
      <c r="J7" s="7">
        <v>37</v>
      </c>
      <c r="K7" s="7">
        <v>29</v>
      </c>
      <c r="L7" s="22">
        <v>39</v>
      </c>
      <c r="M7" s="22">
        <v>112</v>
      </c>
      <c r="N7" s="22">
        <v>131</v>
      </c>
      <c r="O7" s="22">
        <v>193</v>
      </c>
      <c r="P7" s="23">
        <f>SUM($D7:O7)</f>
        <v>877</v>
      </c>
    </row>
    <row r="8" spans="1:16" ht="17.25" thickBot="1">
      <c r="A8" s="333"/>
      <c r="B8" s="13" t="s">
        <v>13</v>
      </c>
      <c r="C8" s="340"/>
      <c r="D8" s="15">
        <v>4</v>
      </c>
      <c r="E8" s="15">
        <v>9</v>
      </c>
      <c r="F8" s="15">
        <v>6</v>
      </c>
      <c r="G8" s="15">
        <v>16</v>
      </c>
      <c r="H8" s="15">
        <v>0</v>
      </c>
      <c r="I8" s="15">
        <v>5</v>
      </c>
      <c r="J8" s="15">
        <v>15</v>
      </c>
      <c r="K8" s="15">
        <v>38</v>
      </c>
      <c r="L8" s="15">
        <v>96</v>
      </c>
      <c r="M8" s="15">
        <v>125</v>
      </c>
      <c r="N8" s="15">
        <v>454</v>
      </c>
      <c r="O8" s="15">
        <v>107</v>
      </c>
      <c r="P8" s="16">
        <f>SUM($D8:O8)</f>
        <v>875</v>
      </c>
    </row>
    <row r="9" spans="1:16" ht="18" thickBot="1" thickTop="1">
      <c r="A9" s="334" t="s">
        <v>30</v>
      </c>
      <c r="B9" s="20" t="s">
        <v>11</v>
      </c>
      <c r="C9" s="339" t="s">
        <v>31</v>
      </c>
      <c r="D9" s="6">
        <v>178</v>
      </c>
      <c r="E9" s="7">
        <v>175</v>
      </c>
      <c r="F9" s="7">
        <v>239</v>
      </c>
      <c r="G9" s="7">
        <v>270</v>
      </c>
      <c r="H9" s="7">
        <v>332</v>
      </c>
      <c r="I9" s="24">
        <v>314</v>
      </c>
      <c r="J9" s="24">
        <v>234</v>
      </c>
      <c r="K9" s="24">
        <v>408</v>
      </c>
      <c r="L9" s="24">
        <v>432</v>
      </c>
      <c r="M9" s="24">
        <v>113</v>
      </c>
      <c r="N9" s="24">
        <v>27</v>
      </c>
      <c r="O9" s="24">
        <v>35</v>
      </c>
      <c r="P9" s="25">
        <f>SUM($D9:O9)</f>
        <v>2757</v>
      </c>
    </row>
    <row r="10" spans="1:16" ht="17.25" thickBot="1">
      <c r="A10" s="333"/>
      <c r="B10" s="13" t="s">
        <v>13</v>
      </c>
      <c r="C10" s="340"/>
      <c r="D10" s="15">
        <v>10</v>
      </c>
      <c r="E10" s="15">
        <v>4</v>
      </c>
      <c r="F10" s="15">
        <v>13</v>
      </c>
      <c r="G10" s="15">
        <v>10</v>
      </c>
      <c r="H10" s="15">
        <v>8</v>
      </c>
      <c r="I10" s="26">
        <v>31</v>
      </c>
      <c r="J10" s="26">
        <v>22</v>
      </c>
      <c r="K10" s="27">
        <v>2</v>
      </c>
      <c r="L10" s="27">
        <v>12</v>
      </c>
      <c r="M10" s="27">
        <v>10</v>
      </c>
      <c r="N10" s="27">
        <v>11</v>
      </c>
      <c r="O10" s="27">
        <v>12</v>
      </c>
      <c r="P10" s="28">
        <f>SUM($D10:O10)</f>
        <v>145</v>
      </c>
    </row>
    <row r="11" spans="1:16" ht="17.25" thickTop="1">
      <c r="A11" s="334" t="s">
        <v>32</v>
      </c>
      <c r="B11" s="20" t="s">
        <v>11</v>
      </c>
      <c r="C11" s="339" t="s">
        <v>24</v>
      </c>
      <c r="D11" s="6">
        <v>142</v>
      </c>
      <c r="E11" s="7">
        <v>157</v>
      </c>
      <c r="F11" s="7">
        <v>222</v>
      </c>
      <c r="G11" s="7">
        <v>174</v>
      </c>
      <c r="H11" s="7">
        <v>219</v>
      </c>
      <c r="I11" s="22">
        <v>177</v>
      </c>
      <c r="J11" s="22">
        <v>148</v>
      </c>
      <c r="K11" s="22">
        <v>147</v>
      </c>
      <c r="L11" s="22">
        <v>135</v>
      </c>
      <c r="M11" s="22">
        <v>215</v>
      </c>
      <c r="N11" s="22">
        <v>218</v>
      </c>
      <c r="O11" s="22">
        <v>220</v>
      </c>
      <c r="P11" s="29">
        <f>SUM($D11:O11)</f>
        <v>2174</v>
      </c>
    </row>
    <row r="12" spans="1:16" ht="17.25" thickBot="1">
      <c r="A12" s="333"/>
      <c r="B12" s="13" t="s">
        <v>13</v>
      </c>
      <c r="C12" s="340"/>
      <c r="D12" s="15">
        <v>13</v>
      </c>
      <c r="E12" s="15">
        <v>14</v>
      </c>
      <c r="F12" s="15">
        <v>27</v>
      </c>
      <c r="G12" s="15">
        <v>4</v>
      </c>
      <c r="H12" s="15">
        <v>67</v>
      </c>
      <c r="I12" s="15">
        <v>102</v>
      </c>
      <c r="J12" s="15">
        <v>136</v>
      </c>
      <c r="K12" s="15">
        <v>51</v>
      </c>
      <c r="L12" s="15">
        <v>121</v>
      </c>
      <c r="M12" s="30">
        <v>416</v>
      </c>
      <c r="N12" s="15">
        <v>550</v>
      </c>
      <c r="O12" s="15">
        <v>377</v>
      </c>
      <c r="P12" s="28">
        <f>SUM($D12:O12)</f>
        <v>1878</v>
      </c>
    </row>
    <row r="13" spans="1:16" ht="17.25" thickTop="1">
      <c r="A13" s="334" t="s">
        <v>33</v>
      </c>
      <c r="B13" s="20" t="s">
        <v>11</v>
      </c>
      <c r="C13" s="339" t="s">
        <v>34</v>
      </c>
      <c r="D13" s="6">
        <v>40</v>
      </c>
      <c r="E13" s="7">
        <v>66</v>
      </c>
      <c r="F13" s="7">
        <v>66</v>
      </c>
      <c r="G13" s="7">
        <v>62</v>
      </c>
      <c r="H13" s="22">
        <v>62</v>
      </c>
      <c r="I13" s="22">
        <v>73</v>
      </c>
      <c r="J13" s="22">
        <v>36</v>
      </c>
      <c r="K13" s="22">
        <v>57</v>
      </c>
      <c r="L13" s="24">
        <v>44</v>
      </c>
      <c r="M13" s="24">
        <v>84</v>
      </c>
      <c r="N13" s="22">
        <v>96</v>
      </c>
      <c r="O13" s="22">
        <v>105</v>
      </c>
      <c r="P13" s="23">
        <f>SUM($D13:O13)</f>
        <v>791</v>
      </c>
    </row>
    <row r="14" spans="1:16" ht="17.25" thickBot="1">
      <c r="A14" s="333"/>
      <c r="B14" s="13" t="s">
        <v>13</v>
      </c>
      <c r="C14" s="340"/>
      <c r="D14" s="15">
        <v>58</v>
      </c>
      <c r="E14" s="15">
        <v>36</v>
      </c>
      <c r="F14" s="15">
        <v>10</v>
      </c>
      <c r="G14" s="15">
        <v>19</v>
      </c>
      <c r="H14" s="31">
        <v>3</v>
      </c>
      <c r="I14" s="15">
        <v>19</v>
      </c>
      <c r="J14" s="15">
        <v>9</v>
      </c>
      <c r="K14" s="15">
        <v>36</v>
      </c>
      <c r="L14" s="30">
        <v>10</v>
      </c>
      <c r="M14" s="15">
        <v>53</v>
      </c>
      <c r="N14" s="15">
        <v>132</v>
      </c>
      <c r="O14" s="15">
        <v>124</v>
      </c>
      <c r="P14" s="28">
        <f>SUM($D14:O14)</f>
        <v>509</v>
      </c>
    </row>
    <row r="15" spans="1:16" ht="16.5" customHeight="1" hidden="1">
      <c r="A15" s="334" t="s">
        <v>35</v>
      </c>
      <c r="B15" s="32"/>
      <c r="C15" s="33"/>
      <c r="D15" s="34">
        <v>8</v>
      </c>
      <c r="E15" s="34">
        <v>16</v>
      </c>
      <c r="F15" s="331" t="s">
        <v>36</v>
      </c>
      <c r="G15" s="34">
        <v>5</v>
      </c>
      <c r="H15" s="36">
        <v>2</v>
      </c>
      <c r="I15" s="34">
        <v>7</v>
      </c>
      <c r="J15" s="34">
        <v>5</v>
      </c>
      <c r="K15" s="34">
        <v>23</v>
      </c>
      <c r="L15" s="34"/>
      <c r="M15" s="34"/>
      <c r="N15" s="34"/>
      <c r="O15" s="34"/>
      <c r="P15" s="37">
        <f>SUM($D15:O15)</f>
        <v>66</v>
      </c>
    </row>
    <row r="16" spans="1:16" ht="16.5" customHeight="1" hidden="1">
      <c r="A16" s="333" t="s">
        <v>37</v>
      </c>
      <c r="B16" s="38"/>
      <c r="C16" s="39"/>
      <c r="D16" s="40">
        <v>45</v>
      </c>
      <c r="E16" s="40">
        <v>13</v>
      </c>
      <c r="F16" s="331"/>
      <c r="G16" s="40">
        <v>3</v>
      </c>
      <c r="H16" s="35">
        <v>0</v>
      </c>
      <c r="I16" s="40">
        <v>7</v>
      </c>
      <c r="J16" s="40">
        <v>1</v>
      </c>
      <c r="K16" s="40">
        <v>2</v>
      </c>
      <c r="L16" s="40"/>
      <c r="M16" s="40"/>
      <c r="N16" s="40"/>
      <c r="O16" s="40"/>
      <c r="P16" s="41">
        <f>SUM($D16:O16)</f>
        <v>71</v>
      </c>
    </row>
    <row r="17" spans="1:16" ht="16.5" customHeight="1" hidden="1">
      <c r="A17" s="334" t="s">
        <v>38</v>
      </c>
      <c r="B17" s="38"/>
      <c r="C17" s="39"/>
      <c r="D17" s="40">
        <v>4</v>
      </c>
      <c r="E17" s="40">
        <v>3</v>
      </c>
      <c r="F17" s="331"/>
      <c r="G17" s="40">
        <v>2</v>
      </c>
      <c r="H17" s="35">
        <v>1</v>
      </c>
      <c r="I17" s="40">
        <v>3</v>
      </c>
      <c r="J17" s="40">
        <v>2</v>
      </c>
      <c r="K17" s="40">
        <v>5</v>
      </c>
      <c r="L17" s="40"/>
      <c r="M17" s="40"/>
      <c r="N17" s="40"/>
      <c r="O17" s="40"/>
      <c r="P17" s="41">
        <f>SUM($D17:O17)</f>
        <v>20</v>
      </c>
    </row>
    <row r="18" spans="1:16" ht="16.5" customHeight="1" hidden="1">
      <c r="A18" s="333" t="s">
        <v>39</v>
      </c>
      <c r="B18" s="38"/>
      <c r="C18" s="39"/>
      <c r="D18" s="40">
        <v>1</v>
      </c>
      <c r="E18" s="40">
        <v>4</v>
      </c>
      <c r="F18" s="331"/>
      <c r="G18" s="40">
        <v>7</v>
      </c>
      <c r="H18" s="35">
        <v>0</v>
      </c>
      <c r="I18" s="40">
        <v>2</v>
      </c>
      <c r="J18" s="40">
        <v>1</v>
      </c>
      <c r="K18" s="40">
        <v>6</v>
      </c>
      <c r="L18" s="40"/>
      <c r="M18" s="40"/>
      <c r="N18" s="40"/>
      <c r="O18" s="40"/>
      <c r="P18" s="42">
        <f>SUM($D18:O18)</f>
        <v>21</v>
      </c>
    </row>
    <row r="19" spans="1:16" ht="17.25" thickTop="1">
      <c r="A19" s="334" t="s">
        <v>40</v>
      </c>
      <c r="B19" s="43" t="s">
        <v>11</v>
      </c>
      <c r="C19" s="339" t="s">
        <v>24</v>
      </c>
      <c r="D19" s="6">
        <v>45</v>
      </c>
      <c r="E19" s="7">
        <v>44</v>
      </c>
      <c r="F19" s="7">
        <v>81</v>
      </c>
      <c r="G19" s="7">
        <v>54</v>
      </c>
      <c r="H19" s="44">
        <v>56</v>
      </c>
      <c r="I19" s="44">
        <v>39</v>
      </c>
      <c r="J19" s="44">
        <v>68</v>
      </c>
      <c r="K19" s="44">
        <v>44</v>
      </c>
      <c r="L19" s="24">
        <v>41</v>
      </c>
      <c r="M19" s="44">
        <v>68</v>
      </c>
      <c r="N19" s="45">
        <v>109</v>
      </c>
      <c r="O19" s="44">
        <v>81</v>
      </c>
      <c r="P19" s="23">
        <f>SUM($D19:O19)</f>
        <v>730</v>
      </c>
    </row>
    <row r="20" spans="1:16" ht="17.25" thickBot="1">
      <c r="A20" s="333"/>
      <c r="B20" s="13" t="s">
        <v>13</v>
      </c>
      <c r="C20" s="340"/>
      <c r="D20" s="15">
        <v>16</v>
      </c>
      <c r="E20" s="15">
        <v>6</v>
      </c>
      <c r="F20" s="15">
        <v>109</v>
      </c>
      <c r="G20" s="15">
        <v>13</v>
      </c>
      <c r="H20" s="15">
        <v>25</v>
      </c>
      <c r="I20" s="15">
        <v>3</v>
      </c>
      <c r="J20" s="15">
        <v>11</v>
      </c>
      <c r="K20" s="15">
        <v>3</v>
      </c>
      <c r="L20" s="15">
        <v>9</v>
      </c>
      <c r="M20" s="15">
        <v>40</v>
      </c>
      <c r="N20" s="46">
        <v>43</v>
      </c>
      <c r="O20" s="15">
        <v>31</v>
      </c>
      <c r="P20" s="28">
        <f>SUM($D20:O20)</f>
        <v>309</v>
      </c>
    </row>
    <row r="21" spans="1:16" ht="17.25" thickTop="1">
      <c r="A21" s="334" t="s">
        <v>41</v>
      </c>
      <c r="B21" s="20" t="s">
        <v>11</v>
      </c>
      <c r="C21" s="343" t="s">
        <v>42</v>
      </c>
      <c r="D21" s="6">
        <v>168</v>
      </c>
      <c r="E21" s="7">
        <v>202</v>
      </c>
      <c r="F21" s="7">
        <v>430</v>
      </c>
      <c r="G21" s="7">
        <v>345</v>
      </c>
      <c r="H21" s="22">
        <v>254</v>
      </c>
      <c r="I21" s="22">
        <v>124</v>
      </c>
      <c r="J21" s="22">
        <v>253</v>
      </c>
      <c r="K21" s="24">
        <v>236</v>
      </c>
      <c r="L21" s="24">
        <v>161</v>
      </c>
      <c r="M21" s="24">
        <v>360</v>
      </c>
      <c r="N21" s="45">
        <v>420</v>
      </c>
      <c r="O21" s="22">
        <v>567</v>
      </c>
      <c r="P21" s="29">
        <f>SUM($D21:O21)</f>
        <v>3520</v>
      </c>
    </row>
    <row r="22" spans="1:16" ht="17.25" thickBot="1">
      <c r="A22" s="333"/>
      <c r="B22" s="13" t="s">
        <v>13</v>
      </c>
      <c r="C22" s="340" t="s">
        <v>42</v>
      </c>
      <c r="D22" s="15">
        <v>52</v>
      </c>
      <c r="E22" s="15">
        <v>87</v>
      </c>
      <c r="F22" s="15">
        <v>180</v>
      </c>
      <c r="G22" s="15">
        <v>257</v>
      </c>
      <c r="H22" s="15">
        <v>231</v>
      </c>
      <c r="I22" s="15">
        <v>93</v>
      </c>
      <c r="J22" s="15">
        <v>187</v>
      </c>
      <c r="K22" s="15">
        <v>61</v>
      </c>
      <c r="L22" s="15">
        <v>93</v>
      </c>
      <c r="M22" s="15">
        <v>469</v>
      </c>
      <c r="N22" s="15">
        <v>84</v>
      </c>
      <c r="O22" s="15">
        <v>186</v>
      </c>
      <c r="P22" s="28">
        <f>SUM($D22:O22)</f>
        <v>1980</v>
      </c>
    </row>
    <row r="23" spans="1:16" ht="16.5">
      <c r="A23" s="334" t="s">
        <v>43</v>
      </c>
      <c r="B23" s="47" t="s">
        <v>44</v>
      </c>
      <c r="C23" s="48" t="s">
        <v>45</v>
      </c>
      <c r="D23" s="49">
        <v>36</v>
      </c>
      <c r="E23" s="49">
        <v>26</v>
      </c>
      <c r="F23" s="49">
        <v>25</v>
      </c>
      <c r="G23" s="49">
        <v>20</v>
      </c>
      <c r="H23" s="49">
        <v>243</v>
      </c>
      <c r="I23" s="49">
        <v>12</v>
      </c>
      <c r="J23" s="49">
        <v>16</v>
      </c>
      <c r="K23" s="49">
        <v>13</v>
      </c>
      <c r="L23" s="49">
        <v>12</v>
      </c>
      <c r="M23" s="49">
        <v>53</v>
      </c>
      <c r="N23" s="49">
        <v>48</v>
      </c>
      <c r="O23" s="49">
        <v>38</v>
      </c>
      <c r="P23" s="50">
        <f>SUM($D23:O23)</f>
        <v>542</v>
      </c>
    </row>
    <row r="24" spans="1:16" ht="17.25" thickBot="1">
      <c r="A24" s="333"/>
      <c r="B24" s="13" t="s">
        <v>13</v>
      </c>
      <c r="C24" s="51" t="s">
        <v>46</v>
      </c>
      <c r="D24" s="15">
        <v>1305</v>
      </c>
      <c r="E24" s="15">
        <v>534</v>
      </c>
      <c r="F24" s="15">
        <v>7599</v>
      </c>
      <c r="G24" s="15">
        <v>994</v>
      </c>
      <c r="H24" s="15">
        <v>8484</v>
      </c>
      <c r="I24" s="15">
        <v>9837</v>
      </c>
      <c r="J24" s="15">
        <v>4575</v>
      </c>
      <c r="K24" s="15">
        <v>5016</v>
      </c>
      <c r="L24" s="15">
        <v>13602</v>
      </c>
      <c r="M24" s="15">
        <v>23169</v>
      </c>
      <c r="N24" s="15">
        <v>21615</v>
      </c>
      <c r="O24" s="15">
        <v>11832</v>
      </c>
      <c r="P24" s="28">
        <f>SUM($D24:O24)</f>
        <v>108562</v>
      </c>
    </row>
    <row r="25" spans="1:16" ht="16.5" customHeight="1" thickBot="1" thickTop="1">
      <c r="A25" s="334" t="s">
        <v>47</v>
      </c>
      <c r="B25" s="20" t="s">
        <v>11</v>
      </c>
      <c r="C25" s="339" t="s">
        <v>48</v>
      </c>
      <c r="D25" s="6">
        <v>2989</v>
      </c>
      <c r="E25" s="7">
        <v>3945</v>
      </c>
      <c r="F25" s="7">
        <v>4769</v>
      </c>
      <c r="G25" s="7">
        <v>4959</v>
      </c>
      <c r="H25" s="7">
        <v>10853</v>
      </c>
      <c r="I25" s="7">
        <v>8175</v>
      </c>
      <c r="J25" s="7">
        <v>8830</v>
      </c>
      <c r="K25" s="22">
        <v>8817</v>
      </c>
      <c r="L25" s="22">
        <v>7780</v>
      </c>
      <c r="M25" s="22">
        <v>10997</v>
      </c>
      <c r="N25" s="22">
        <v>9987</v>
      </c>
      <c r="O25" s="22">
        <v>10164</v>
      </c>
      <c r="P25" s="29">
        <f>SUM($D25:O25)</f>
        <v>92265</v>
      </c>
    </row>
    <row r="26" spans="1:16" ht="18" thickBot="1" thickTop="1">
      <c r="A26" s="333"/>
      <c r="B26" s="13" t="s">
        <v>13</v>
      </c>
      <c r="C26" s="340"/>
      <c r="D26" s="341">
        <v>733</v>
      </c>
      <c r="E26" s="15">
        <v>161</v>
      </c>
      <c r="F26" s="15">
        <v>750</v>
      </c>
      <c r="G26" s="15">
        <v>485</v>
      </c>
      <c r="H26" s="15">
        <v>1005</v>
      </c>
      <c r="I26" s="15">
        <v>1423</v>
      </c>
      <c r="J26" s="15">
        <v>2660</v>
      </c>
      <c r="K26" s="15">
        <v>990</v>
      </c>
      <c r="L26" s="15">
        <v>1434</v>
      </c>
      <c r="M26" s="15">
        <v>3560</v>
      </c>
      <c r="N26" s="15">
        <v>6037</v>
      </c>
      <c r="O26" s="15">
        <v>6092</v>
      </c>
      <c r="P26" s="28">
        <f>SUM($D26:O26)</f>
        <v>25330</v>
      </c>
    </row>
    <row r="27" spans="1:16" ht="16.5" customHeight="1" hidden="1">
      <c r="A27" s="334" t="s">
        <v>49</v>
      </c>
      <c r="B27" s="52"/>
      <c r="C27" s="34"/>
      <c r="D27" s="342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53">
        <f>SUM($D27:O27)</f>
        <v>0</v>
      </c>
    </row>
    <row r="28" spans="1:16" ht="17.25" thickBot="1">
      <c r="A28" s="333" t="s">
        <v>49</v>
      </c>
      <c r="B28" s="13" t="s">
        <v>13</v>
      </c>
      <c r="C28" s="18" t="s">
        <v>46</v>
      </c>
      <c r="D28" s="15">
        <v>11282</v>
      </c>
      <c r="E28" s="15">
        <v>11349</v>
      </c>
      <c r="F28" s="15">
        <v>3905</v>
      </c>
      <c r="G28" s="15">
        <v>103</v>
      </c>
      <c r="H28" s="15">
        <v>493</v>
      </c>
      <c r="I28" s="15">
        <v>10569</v>
      </c>
      <c r="J28" s="15">
        <v>1480</v>
      </c>
      <c r="K28" s="15">
        <v>2743</v>
      </c>
      <c r="L28" s="15">
        <v>2393</v>
      </c>
      <c r="M28" s="15">
        <v>1648</v>
      </c>
      <c r="N28" s="15">
        <v>879</v>
      </c>
      <c r="O28" s="15">
        <v>5267</v>
      </c>
      <c r="P28" s="19">
        <f>SUM($D28:O28)</f>
        <v>52111</v>
      </c>
    </row>
    <row r="29" spans="1:16" ht="17.25" thickTop="1">
      <c r="A29" s="334" t="s">
        <v>50</v>
      </c>
      <c r="B29" s="20" t="s">
        <v>11</v>
      </c>
      <c r="C29" s="339" t="s">
        <v>51</v>
      </c>
      <c r="D29" s="6">
        <v>144</v>
      </c>
      <c r="E29" s="7">
        <v>141</v>
      </c>
      <c r="F29" s="7">
        <v>187</v>
      </c>
      <c r="G29" s="7">
        <v>177</v>
      </c>
      <c r="H29" s="7">
        <v>194</v>
      </c>
      <c r="I29" s="21">
        <v>157</v>
      </c>
      <c r="J29" s="7">
        <v>170</v>
      </c>
      <c r="K29" s="7">
        <v>198</v>
      </c>
      <c r="L29" s="22">
        <v>189</v>
      </c>
      <c r="M29" s="22">
        <v>230</v>
      </c>
      <c r="N29" s="22">
        <v>212</v>
      </c>
      <c r="O29" s="22">
        <v>220</v>
      </c>
      <c r="P29" s="29">
        <f>SUM($D29:O29)</f>
        <v>2219</v>
      </c>
    </row>
    <row r="30" spans="1:16" ht="17.25" thickBot="1">
      <c r="A30" s="335"/>
      <c r="B30" s="13" t="s">
        <v>13</v>
      </c>
      <c r="C30" s="340"/>
      <c r="D30" s="15">
        <v>29</v>
      </c>
      <c r="E30" s="15">
        <v>4</v>
      </c>
      <c r="F30" s="15">
        <v>13</v>
      </c>
      <c r="G30" s="15">
        <v>4</v>
      </c>
      <c r="H30" s="15">
        <v>13</v>
      </c>
      <c r="I30" s="15">
        <v>22</v>
      </c>
      <c r="J30" s="15">
        <v>25</v>
      </c>
      <c r="K30" s="15">
        <v>5</v>
      </c>
      <c r="L30" s="15">
        <v>60</v>
      </c>
      <c r="M30" s="15">
        <v>16</v>
      </c>
      <c r="N30" s="54">
        <v>70</v>
      </c>
      <c r="O30" s="15">
        <v>41</v>
      </c>
      <c r="P30" s="28">
        <f>SUM($D30:O30)</f>
        <v>302</v>
      </c>
    </row>
    <row r="31" spans="1:16" ht="18" thickBot="1" thickTop="1">
      <c r="A31" s="55" t="s">
        <v>52</v>
      </c>
      <c r="B31" s="56"/>
      <c r="C31" s="34"/>
      <c r="D31" s="57">
        <v>39</v>
      </c>
      <c r="E31" s="57">
        <v>29</v>
      </c>
      <c r="F31" s="57">
        <v>39</v>
      </c>
      <c r="G31" s="57">
        <v>35</v>
      </c>
      <c r="H31" s="57">
        <v>12</v>
      </c>
      <c r="I31" s="26" t="s">
        <v>53</v>
      </c>
      <c r="J31" s="26" t="s">
        <v>53</v>
      </c>
      <c r="K31" s="27" t="s">
        <v>53</v>
      </c>
      <c r="L31" s="27" t="s">
        <v>53</v>
      </c>
      <c r="M31" s="27" t="s">
        <v>53</v>
      </c>
      <c r="N31" s="27" t="s">
        <v>53</v>
      </c>
      <c r="O31" s="27" t="s">
        <v>53</v>
      </c>
      <c r="P31" s="50">
        <f>SUM($D31:O31)</f>
        <v>154</v>
      </c>
    </row>
    <row r="32" spans="1:16" ht="17.25" thickTop="1">
      <c r="A32" s="58"/>
      <c r="B32" s="192" t="s">
        <v>174</v>
      </c>
      <c r="C32" s="58"/>
      <c r="D32" s="199">
        <f>SUM(D4:J6,D8,D10,D12,D14,D20,D22:D24,D26:D28,D30:D31)</f>
        <v>14948</v>
      </c>
      <c r="E32" s="199">
        <f aca="true" t="shared" si="0" ref="E32:P32">SUM(E4:K6,E8,E10,E12,E14,E20,E22:E24,E26:E28,E30:E31)</f>
        <v>13697</v>
      </c>
      <c r="F32" s="199">
        <f t="shared" si="0"/>
        <v>14463</v>
      </c>
      <c r="G32" s="199">
        <f t="shared" si="0"/>
        <v>4787</v>
      </c>
      <c r="H32" s="199">
        <f t="shared" si="0"/>
        <v>13215</v>
      </c>
      <c r="I32" s="199">
        <f t="shared" si="0"/>
        <v>25071</v>
      </c>
      <c r="J32" s="199">
        <f t="shared" si="0"/>
        <v>15542</v>
      </c>
      <c r="K32" s="199">
        <f t="shared" si="0"/>
        <v>15267</v>
      </c>
      <c r="L32" s="199">
        <f t="shared" si="0"/>
        <v>23944</v>
      </c>
      <c r="M32" s="199">
        <f t="shared" si="0"/>
        <v>35306</v>
      </c>
      <c r="N32" s="199">
        <f t="shared" si="0"/>
        <v>34609</v>
      </c>
      <c r="O32" s="199">
        <f t="shared" si="0"/>
        <v>28292</v>
      </c>
      <c r="P32" s="199">
        <f t="shared" si="0"/>
        <v>196537</v>
      </c>
    </row>
  </sheetData>
  <sheetProtection/>
  <mergeCells count="28">
    <mergeCell ref="C29:C30"/>
    <mergeCell ref="D26:D27"/>
    <mergeCell ref="C25:C26"/>
    <mergeCell ref="C3:C4"/>
    <mergeCell ref="C7:C8"/>
    <mergeCell ref="C9:C10"/>
    <mergeCell ref="C11:C12"/>
    <mergeCell ref="C13:C14"/>
    <mergeCell ref="C19:C20"/>
    <mergeCell ref="C21:C22"/>
    <mergeCell ref="A29:A30"/>
    <mergeCell ref="D5:J5"/>
    <mergeCell ref="D6:H6"/>
    <mergeCell ref="A15:A16"/>
    <mergeCell ref="A17:A18"/>
    <mergeCell ref="A27:A28"/>
    <mergeCell ref="A19:A20"/>
    <mergeCell ref="A21:A22"/>
    <mergeCell ref="A23:A24"/>
    <mergeCell ref="A25:A26"/>
    <mergeCell ref="A1:P1"/>
    <mergeCell ref="F15:F18"/>
    <mergeCell ref="A3:A4"/>
    <mergeCell ref="A7:A8"/>
    <mergeCell ref="A9:A10"/>
    <mergeCell ref="A11:A12"/>
    <mergeCell ref="A13:A14"/>
    <mergeCell ref="A2:B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90" zoomScaleNormal="90" zoomScalePageLayoutView="0" workbookViewId="0" topLeftCell="B31">
      <selection activeCell="J65" sqref="J65"/>
    </sheetView>
  </sheetViews>
  <sheetFormatPr defaultColWidth="9.00390625" defaultRowHeight="16.5"/>
  <cols>
    <col min="1" max="1" width="29.00390625" style="0" customWidth="1"/>
    <col min="2" max="2" width="34.625" style="181" customWidth="1"/>
    <col min="3" max="3" width="18.25390625" style="181" bestFit="1" customWidth="1"/>
    <col min="4" max="4" width="7.75390625" style="0" customWidth="1"/>
    <col min="5" max="5" width="7.00390625" style="0" customWidth="1"/>
    <col min="6" max="6" width="7.125" style="0" customWidth="1"/>
    <col min="7" max="7" width="8.375" style="0" customWidth="1"/>
    <col min="8" max="8" width="7.75390625" style="0" bestFit="1" customWidth="1"/>
    <col min="9" max="9" width="8.25390625" style="0" customWidth="1"/>
    <col min="10" max="10" width="9.875" style="0" customWidth="1"/>
    <col min="11" max="11" width="6.50390625" style="0" customWidth="1"/>
    <col min="12" max="12" width="6.00390625" style="0" customWidth="1"/>
    <col min="13" max="13" width="6.875" style="0" customWidth="1"/>
    <col min="14" max="16" width="7.625" style="0" customWidth="1"/>
    <col min="17" max="17" width="9.25390625" style="0" bestFit="1" customWidth="1"/>
  </cols>
  <sheetData>
    <row r="1" spans="1:16" ht="16.5">
      <c r="A1" s="369" t="s">
        <v>17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1"/>
    </row>
    <row r="2" spans="1:16" ht="16.5">
      <c r="A2" s="160" t="s">
        <v>149</v>
      </c>
      <c r="B2" s="161" t="s">
        <v>18</v>
      </c>
      <c r="C2" s="161"/>
      <c r="D2" s="161" t="s">
        <v>20</v>
      </c>
      <c r="E2" s="208" t="s">
        <v>0</v>
      </c>
      <c r="F2" s="161" t="s">
        <v>1</v>
      </c>
      <c r="G2" s="216" t="s">
        <v>2</v>
      </c>
      <c r="H2" s="161" t="s">
        <v>3</v>
      </c>
      <c r="I2" s="161" t="s">
        <v>4</v>
      </c>
      <c r="J2" s="161" t="s">
        <v>5</v>
      </c>
      <c r="K2" s="161" t="s">
        <v>6</v>
      </c>
      <c r="L2" s="161" t="s">
        <v>7</v>
      </c>
      <c r="M2" s="161" t="s">
        <v>8</v>
      </c>
      <c r="N2" s="161" t="s">
        <v>9</v>
      </c>
      <c r="O2" s="161" t="s">
        <v>10</v>
      </c>
      <c r="P2" s="162" t="s">
        <v>152</v>
      </c>
    </row>
    <row r="3" spans="1:16" ht="16.5">
      <c r="A3" s="387"/>
      <c r="B3" s="380" t="s">
        <v>196</v>
      </c>
      <c r="C3" s="232" t="s">
        <v>155</v>
      </c>
      <c r="D3" s="312"/>
      <c r="E3" s="313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248">
        <f aca="true" t="shared" si="0" ref="P3:P50">SUM(D3:O3)</f>
        <v>0</v>
      </c>
    </row>
    <row r="4" spans="1:16" ht="16.5">
      <c r="A4" s="386"/>
      <c r="B4" s="386"/>
      <c r="C4" s="164" t="s">
        <v>13</v>
      </c>
      <c r="D4" s="294">
        <v>329</v>
      </c>
      <c r="E4" s="295">
        <v>54</v>
      </c>
      <c r="F4" s="296">
        <v>188</v>
      </c>
      <c r="G4" s="297">
        <v>187</v>
      </c>
      <c r="H4" s="297">
        <v>186</v>
      </c>
      <c r="I4" s="297">
        <v>274</v>
      </c>
      <c r="J4" s="296">
        <v>402</v>
      </c>
      <c r="K4" s="296"/>
      <c r="L4" s="296"/>
      <c r="M4" s="296"/>
      <c r="N4" s="296"/>
      <c r="O4" s="296"/>
      <c r="P4" s="248">
        <f t="shared" si="0"/>
        <v>1620</v>
      </c>
    </row>
    <row r="5" spans="1:16" ht="16.5">
      <c r="A5" s="388"/>
      <c r="B5" s="380" t="s">
        <v>117</v>
      </c>
      <c r="C5" s="232" t="s">
        <v>155</v>
      </c>
      <c r="D5" s="312"/>
      <c r="E5" s="312"/>
      <c r="F5" s="312"/>
      <c r="G5" s="312"/>
      <c r="H5" s="314"/>
      <c r="I5" s="314"/>
      <c r="J5" s="314"/>
      <c r="K5" s="314"/>
      <c r="L5" s="314"/>
      <c r="M5" s="314"/>
      <c r="N5" s="314"/>
      <c r="O5" s="314"/>
      <c r="P5" s="248">
        <f t="shared" si="0"/>
        <v>0</v>
      </c>
    </row>
    <row r="6" spans="1:16" ht="16.5">
      <c r="A6" s="386"/>
      <c r="B6" s="386"/>
      <c r="C6" s="164" t="s">
        <v>13</v>
      </c>
      <c r="D6" s="294">
        <v>3186</v>
      </c>
      <c r="E6" s="298">
        <v>1553</v>
      </c>
      <c r="F6" s="296">
        <v>10228</v>
      </c>
      <c r="G6" s="299">
        <v>4242</v>
      </c>
      <c r="H6" s="296">
        <v>7361</v>
      </c>
      <c r="I6" s="296">
        <v>4772</v>
      </c>
      <c r="J6" s="296">
        <v>2631</v>
      </c>
      <c r="K6" s="296"/>
      <c r="L6" s="296"/>
      <c r="M6" s="296"/>
      <c r="N6" s="296"/>
      <c r="O6" s="296"/>
      <c r="P6" s="248">
        <f t="shared" si="0"/>
        <v>33973</v>
      </c>
    </row>
    <row r="7" spans="1:16" ht="16.5">
      <c r="A7" s="367"/>
      <c r="B7" s="170" t="s">
        <v>158</v>
      </c>
      <c r="C7" s="164" t="s">
        <v>13</v>
      </c>
      <c r="D7" s="296">
        <v>161</v>
      </c>
      <c r="E7" s="295">
        <v>52</v>
      </c>
      <c r="F7" s="300">
        <v>338</v>
      </c>
      <c r="G7" s="299">
        <v>79</v>
      </c>
      <c r="H7" s="296">
        <v>166</v>
      </c>
      <c r="I7" s="296">
        <v>27</v>
      </c>
      <c r="J7" s="296">
        <v>39</v>
      </c>
      <c r="K7" s="296"/>
      <c r="L7" s="296"/>
      <c r="M7" s="296"/>
      <c r="N7" s="296"/>
      <c r="O7" s="296"/>
      <c r="P7" s="248">
        <f t="shared" si="0"/>
        <v>862</v>
      </c>
    </row>
    <row r="8" spans="1:16" ht="33">
      <c r="A8" s="367"/>
      <c r="B8" s="163" t="s">
        <v>197</v>
      </c>
      <c r="C8" s="164" t="s">
        <v>67</v>
      </c>
      <c r="D8" s="301">
        <v>41</v>
      </c>
      <c r="E8" s="295">
        <v>22</v>
      </c>
      <c r="F8" s="300">
        <v>2</v>
      </c>
      <c r="G8" s="302">
        <v>1</v>
      </c>
      <c r="H8" s="301">
        <v>0</v>
      </c>
      <c r="I8" s="301"/>
      <c r="J8" s="301"/>
      <c r="K8" s="301"/>
      <c r="L8" s="296"/>
      <c r="M8" s="296"/>
      <c r="N8" s="296"/>
      <c r="O8" s="296"/>
      <c r="P8" s="248">
        <f t="shared" si="0"/>
        <v>66</v>
      </c>
    </row>
    <row r="9" spans="1:16" ht="16.5">
      <c r="A9" s="367"/>
      <c r="B9" s="207" t="s">
        <v>190</v>
      </c>
      <c r="C9" s="164" t="s">
        <v>67</v>
      </c>
      <c r="D9" s="296">
        <v>44</v>
      </c>
      <c r="E9" s="296">
        <v>22</v>
      </c>
      <c r="F9" s="296">
        <v>2</v>
      </c>
      <c r="G9" s="296">
        <v>1</v>
      </c>
      <c r="H9" s="296">
        <v>0</v>
      </c>
      <c r="I9" s="296"/>
      <c r="J9" s="296"/>
      <c r="K9" s="296"/>
      <c r="L9" s="296"/>
      <c r="M9" s="296"/>
      <c r="N9" s="296"/>
      <c r="O9" s="296"/>
      <c r="P9" s="248">
        <f t="shared" si="0"/>
        <v>69</v>
      </c>
    </row>
    <row r="10" spans="1:16" ht="16.5">
      <c r="A10" s="368"/>
      <c r="B10" s="207" t="s">
        <v>191</v>
      </c>
      <c r="C10" s="164" t="s">
        <v>67</v>
      </c>
      <c r="D10" s="296">
        <v>39</v>
      </c>
      <c r="E10" s="296">
        <v>22</v>
      </c>
      <c r="F10" s="296">
        <v>0</v>
      </c>
      <c r="G10" s="296">
        <v>1</v>
      </c>
      <c r="H10" s="296">
        <v>0</v>
      </c>
      <c r="I10" s="296"/>
      <c r="J10" s="296"/>
      <c r="K10" s="296"/>
      <c r="L10" s="296"/>
      <c r="M10" s="296"/>
      <c r="N10" s="296"/>
      <c r="O10" s="296"/>
      <c r="P10" s="248">
        <f t="shared" si="0"/>
        <v>62</v>
      </c>
    </row>
    <row r="11" spans="1:16" ht="16.5">
      <c r="A11" s="233"/>
      <c r="B11" s="241" t="s">
        <v>26</v>
      </c>
      <c r="C11" s="164" t="s">
        <v>67</v>
      </c>
      <c r="D11" s="296">
        <v>27</v>
      </c>
      <c r="E11" s="295">
        <v>22</v>
      </c>
      <c r="F11" s="296">
        <v>81</v>
      </c>
      <c r="G11" s="299">
        <v>3</v>
      </c>
      <c r="H11" s="296">
        <v>61</v>
      </c>
      <c r="I11" s="296">
        <v>1</v>
      </c>
      <c r="J11" s="296">
        <v>12</v>
      </c>
      <c r="K11" s="296"/>
      <c r="L11" s="296"/>
      <c r="M11" s="296"/>
      <c r="N11" s="296"/>
      <c r="O11" s="296"/>
      <c r="P11" s="248">
        <f t="shared" si="0"/>
        <v>207</v>
      </c>
    </row>
    <row r="12" spans="1:16" ht="16.5">
      <c r="A12" s="233"/>
      <c r="B12" s="130" t="s">
        <v>268</v>
      </c>
      <c r="C12" s="164" t="s">
        <v>67</v>
      </c>
      <c r="D12" s="296">
        <v>5</v>
      </c>
      <c r="E12" s="296">
        <v>0</v>
      </c>
      <c r="F12" s="296">
        <v>0</v>
      </c>
      <c r="G12" s="296">
        <v>0</v>
      </c>
      <c r="H12" s="296">
        <v>0</v>
      </c>
      <c r="I12" s="296"/>
      <c r="J12" s="296"/>
      <c r="K12" s="296"/>
      <c r="L12" s="296"/>
      <c r="M12" s="296"/>
      <c r="N12" s="296"/>
      <c r="O12" s="296"/>
      <c r="P12" s="248">
        <f t="shared" si="0"/>
        <v>5</v>
      </c>
    </row>
    <row r="13" spans="1:16" ht="16.5">
      <c r="A13" s="233"/>
      <c r="B13" s="130" t="s">
        <v>269</v>
      </c>
      <c r="C13" s="164" t="s">
        <v>67</v>
      </c>
      <c r="D13" s="296">
        <v>5</v>
      </c>
      <c r="E13" s="296">
        <v>0</v>
      </c>
      <c r="F13" s="296">
        <v>0</v>
      </c>
      <c r="G13" s="296">
        <v>0</v>
      </c>
      <c r="H13" s="296">
        <v>55</v>
      </c>
      <c r="I13" s="296">
        <v>1</v>
      </c>
      <c r="J13" s="296"/>
      <c r="K13" s="296"/>
      <c r="L13" s="296"/>
      <c r="M13" s="296"/>
      <c r="N13" s="296"/>
      <c r="O13" s="296"/>
      <c r="P13" s="248">
        <f t="shared" si="0"/>
        <v>61</v>
      </c>
    </row>
    <row r="14" spans="1:16" ht="16.5">
      <c r="A14" s="233"/>
      <c r="B14" s="130" t="s">
        <v>270</v>
      </c>
      <c r="C14" s="164" t="s">
        <v>67</v>
      </c>
      <c r="D14" s="303">
        <v>16</v>
      </c>
      <c r="E14" s="296">
        <v>0</v>
      </c>
      <c r="F14" s="296">
        <v>0</v>
      </c>
      <c r="G14" s="296">
        <v>0</v>
      </c>
      <c r="H14" s="296">
        <v>0</v>
      </c>
      <c r="I14" s="296"/>
      <c r="J14" s="296"/>
      <c r="K14" s="296"/>
      <c r="L14" s="296"/>
      <c r="M14" s="296"/>
      <c r="N14" s="296"/>
      <c r="O14" s="296"/>
      <c r="P14" s="248">
        <f t="shared" si="0"/>
        <v>16</v>
      </c>
    </row>
    <row r="15" spans="1:16" ht="16.5">
      <c r="A15" s="363"/>
      <c r="B15" s="372" t="s">
        <v>28</v>
      </c>
      <c r="C15" s="168" t="s">
        <v>155</v>
      </c>
      <c r="D15" s="315"/>
      <c r="E15" s="316"/>
      <c r="F15" s="317"/>
      <c r="G15" s="318"/>
      <c r="H15" s="315"/>
      <c r="I15" s="315"/>
      <c r="J15" s="315"/>
      <c r="K15" s="315"/>
      <c r="L15" s="314"/>
      <c r="M15" s="314"/>
      <c r="N15" s="314"/>
      <c r="O15" s="314"/>
      <c r="P15" s="248">
        <f t="shared" si="0"/>
        <v>0</v>
      </c>
    </row>
    <row r="16" spans="1:16" ht="16.5">
      <c r="A16" s="363"/>
      <c r="B16" s="372"/>
      <c r="C16" s="164" t="s">
        <v>13</v>
      </c>
      <c r="D16" s="296">
        <v>0</v>
      </c>
      <c r="E16" s="295">
        <v>0</v>
      </c>
      <c r="F16" s="296">
        <v>33</v>
      </c>
      <c r="G16" s="299">
        <v>13</v>
      </c>
      <c r="H16" s="296">
        <v>9</v>
      </c>
      <c r="I16" s="296"/>
      <c r="J16" s="296"/>
      <c r="K16" s="296"/>
      <c r="L16" s="296"/>
      <c r="M16" s="296"/>
      <c r="N16" s="296"/>
      <c r="O16" s="296"/>
      <c r="P16" s="248">
        <f t="shared" si="0"/>
        <v>55</v>
      </c>
    </row>
    <row r="17" spans="1:16" ht="16.5">
      <c r="A17" s="363"/>
      <c r="B17" s="372" t="s">
        <v>133</v>
      </c>
      <c r="C17" s="168" t="s">
        <v>155</v>
      </c>
      <c r="D17" s="315"/>
      <c r="E17" s="316"/>
      <c r="F17" s="315"/>
      <c r="G17" s="318"/>
      <c r="H17" s="315"/>
      <c r="I17" s="314"/>
      <c r="J17" s="314"/>
      <c r="K17" s="314"/>
      <c r="L17" s="314"/>
      <c r="M17" s="314"/>
      <c r="N17" s="314"/>
      <c r="O17" s="314"/>
      <c r="P17" s="248">
        <f t="shared" si="0"/>
        <v>0</v>
      </c>
    </row>
    <row r="18" spans="1:16" ht="16.5">
      <c r="A18" s="363"/>
      <c r="B18" s="372"/>
      <c r="C18" s="164" t="s">
        <v>13</v>
      </c>
      <c r="D18" s="296">
        <v>12</v>
      </c>
      <c r="E18" s="295">
        <v>6</v>
      </c>
      <c r="F18" s="296">
        <v>25</v>
      </c>
      <c r="G18" s="299">
        <v>5</v>
      </c>
      <c r="H18" s="296">
        <v>2</v>
      </c>
      <c r="I18" s="296">
        <v>2</v>
      </c>
      <c r="J18" s="296">
        <v>9</v>
      </c>
      <c r="K18" s="296"/>
      <c r="L18" s="296"/>
      <c r="M18" s="301"/>
      <c r="N18" s="301"/>
      <c r="O18" s="296"/>
      <c r="P18" s="248">
        <f t="shared" si="0"/>
        <v>61</v>
      </c>
    </row>
    <row r="19" spans="1:16" ht="16.5">
      <c r="A19" s="384" t="s">
        <v>217</v>
      </c>
      <c r="B19" s="376" t="s">
        <v>159</v>
      </c>
      <c r="C19" s="168" t="s">
        <v>155</v>
      </c>
      <c r="D19" s="314"/>
      <c r="E19" s="316"/>
      <c r="F19" s="315"/>
      <c r="G19" s="319"/>
      <c r="H19" s="314"/>
      <c r="I19" s="314"/>
      <c r="J19" s="314"/>
      <c r="K19" s="314"/>
      <c r="L19" s="314"/>
      <c r="M19" s="314"/>
      <c r="N19" s="314"/>
      <c r="O19" s="314"/>
      <c r="P19" s="248">
        <f t="shared" si="0"/>
        <v>0</v>
      </c>
    </row>
    <row r="20" spans="1:16" ht="16.5">
      <c r="A20" s="394"/>
      <c r="B20" s="376"/>
      <c r="C20" s="164" t="s">
        <v>67</v>
      </c>
      <c r="D20" s="304">
        <v>56</v>
      </c>
      <c r="E20" s="305">
        <v>65</v>
      </c>
      <c r="F20" s="306">
        <v>179</v>
      </c>
      <c r="G20" s="307">
        <v>136</v>
      </c>
      <c r="H20" s="304">
        <v>128</v>
      </c>
      <c r="I20" s="304">
        <v>116</v>
      </c>
      <c r="J20" s="304">
        <v>164</v>
      </c>
      <c r="K20" s="304"/>
      <c r="L20" s="304"/>
      <c r="M20" s="304"/>
      <c r="N20" s="304"/>
      <c r="O20" s="304"/>
      <c r="P20" s="248">
        <f t="shared" si="0"/>
        <v>844</v>
      </c>
    </row>
    <row r="21" spans="1:16" ht="16.5">
      <c r="A21" s="394"/>
      <c r="B21" s="372" t="s">
        <v>136</v>
      </c>
      <c r="C21" s="168" t="s">
        <v>155</v>
      </c>
      <c r="D21" s="315"/>
      <c r="E21" s="316"/>
      <c r="F21" s="315"/>
      <c r="G21" s="320"/>
      <c r="H21" s="314"/>
      <c r="I21" s="314"/>
      <c r="J21" s="314"/>
      <c r="K21" s="314"/>
      <c r="L21" s="321"/>
      <c r="M21" s="321"/>
      <c r="N21" s="321"/>
      <c r="O21" s="321"/>
      <c r="P21" s="248">
        <f t="shared" si="0"/>
        <v>0</v>
      </c>
    </row>
    <row r="22" spans="1:16" ht="16.5">
      <c r="A22" s="394"/>
      <c r="B22" s="372"/>
      <c r="C22" s="164" t="s">
        <v>67</v>
      </c>
      <c r="D22" s="308">
        <v>49</v>
      </c>
      <c r="E22" s="309">
        <v>56</v>
      </c>
      <c r="F22" s="308">
        <v>190</v>
      </c>
      <c r="G22" s="310">
        <v>79</v>
      </c>
      <c r="H22" s="296">
        <v>76</v>
      </c>
      <c r="I22" s="296">
        <v>113</v>
      </c>
      <c r="J22" s="296">
        <v>166</v>
      </c>
      <c r="K22" s="296"/>
      <c r="L22" s="296"/>
      <c r="M22" s="304"/>
      <c r="N22" s="304"/>
      <c r="O22" s="304"/>
      <c r="P22" s="248">
        <f t="shared" si="0"/>
        <v>729</v>
      </c>
    </row>
    <row r="23" spans="1:16" ht="33">
      <c r="A23" s="394"/>
      <c r="B23" s="163" t="s">
        <v>137</v>
      </c>
      <c r="C23" s="164" t="s">
        <v>67</v>
      </c>
      <c r="D23" s="296">
        <v>41</v>
      </c>
      <c r="E23" s="309">
        <v>51</v>
      </c>
      <c r="F23" s="296">
        <v>180</v>
      </c>
      <c r="G23" s="299">
        <v>83</v>
      </c>
      <c r="H23" s="296">
        <v>75</v>
      </c>
      <c r="I23" s="296">
        <v>124</v>
      </c>
      <c r="J23" s="296">
        <v>167</v>
      </c>
      <c r="K23" s="296"/>
      <c r="L23" s="296"/>
      <c r="M23" s="296"/>
      <c r="N23" s="296"/>
      <c r="O23" s="296"/>
      <c r="P23" s="248">
        <f t="shared" si="0"/>
        <v>721</v>
      </c>
    </row>
    <row r="24" spans="1:16" ht="49.5">
      <c r="A24" s="356"/>
      <c r="B24" s="291" t="s">
        <v>260</v>
      </c>
      <c r="C24" s="164" t="s">
        <v>67</v>
      </c>
      <c r="D24" s="296">
        <v>41</v>
      </c>
      <c r="E24" s="309">
        <v>51</v>
      </c>
      <c r="F24" s="296">
        <v>164</v>
      </c>
      <c r="G24" s="299">
        <v>83</v>
      </c>
      <c r="H24" s="296">
        <v>75</v>
      </c>
      <c r="I24" s="296">
        <v>124</v>
      </c>
      <c r="J24" s="296">
        <v>167</v>
      </c>
      <c r="K24" s="296"/>
      <c r="L24" s="296"/>
      <c r="M24" s="296"/>
      <c r="N24" s="296"/>
      <c r="O24" s="296"/>
      <c r="P24" s="248">
        <f t="shared" si="0"/>
        <v>705</v>
      </c>
    </row>
    <row r="25" spans="1:16" ht="16.5">
      <c r="A25" s="357"/>
      <c r="B25" s="290" t="s">
        <v>261</v>
      </c>
      <c r="C25" s="164" t="s">
        <v>67</v>
      </c>
      <c r="D25" s="296">
        <v>48</v>
      </c>
      <c r="E25" s="309">
        <v>51</v>
      </c>
      <c r="F25" s="296">
        <v>161</v>
      </c>
      <c r="G25" s="299">
        <v>76</v>
      </c>
      <c r="H25" s="296">
        <v>101</v>
      </c>
      <c r="I25" s="296">
        <v>112</v>
      </c>
      <c r="J25" s="296">
        <v>164</v>
      </c>
      <c r="K25" s="296"/>
      <c r="L25" s="296"/>
      <c r="M25" s="296"/>
      <c r="N25" s="296"/>
      <c r="O25" s="296"/>
      <c r="P25" s="248">
        <f t="shared" si="0"/>
        <v>713</v>
      </c>
    </row>
    <row r="26" spans="1:16" ht="16.5">
      <c r="A26" s="233"/>
      <c r="B26" s="290" t="s">
        <v>264</v>
      </c>
      <c r="C26" s="164"/>
      <c r="D26" s="296">
        <v>8</v>
      </c>
      <c r="E26" s="309">
        <v>51</v>
      </c>
      <c r="F26" s="296">
        <v>194</v>
      </c>
      <c r="G26" s="299">
        <v>130</v>
      </c>
      <c r="H26" s="296">
        <v>75</v>
      </c>
      <c r="I26" s="296">
        <v>112</v>
      </c>
      <c r="J26" s="296">
        <v>170</v>
      </c>
      <c r="K26" s="296"/>
      <c r="L26" s="296"/>
      <c r="M26" s="296"/>
      <c r="N26" s="296"/>
      <c r="O26" s="296"/>
      <c r="P26" s="248">
        <f t="shared" si="0"/>
        <v>740</v>
      </c>
    </row>
    <row r="27" spans="1:16" ht="16.5">
      <c r="A27" s="226" t="s">
        <v>141</v>
      </c>
      <c r="B27" s="130" t="s">
        <v>203</v>
      </c>
      <c r="C27" s="164" t="s">
        <v>67</v>
      </c>
      <c r="D27" s="296">
        <v>1</v>
      </c>
      <c r="E27" s="296">
        <v>1</v>
      </c>
      <c r="F27" s="296">
        <v>4</v>
      </c>
      <c r="G27" s="299">
        <v>2</v>
      </c>
      <c r="H27" s="296">
        <v>0</v>
      </c>
      <c r="I27" s="296">
        <v>0</v>
      </c>
      <c r="J27" s="296">
        <v>0</v>
      </c>
      <c r="K27" s="296"/>
      <c r="L27" s="296"/>
      <c r="M27" s="296"/>
      <c r="N27" s="296"/>
      <c r="O27" s="296"/>
      <c r="P27" s="248">
        <f t="shared" si="0"/>
        <v>8</v>
      </c>
    </row>
    <row r="28" spans="1:16" ht="16.5">
      <c r="A28" s="226" t="s">
        <v>141</v>
      </c>
      <c r="B28" s="178" t="s">
        <v>202</v>
      </c>
      <c r="C28" s="164" t="s">
        <v>67</v>
      </c>
      <c r="D28" s="296">
        <v>215</v>
      </c>
      <c r="E28" s="296">
        <v>15</v>
      </c>
      <c r="F28" s="296">
        <v>326</v>
      </c>
      <c r="G28" s="296">
        <v>925</v>
      </c>
      <c r="H28" s="296">
        <v>152</v>
      </c>
      <c r="I28" s="296">
        <v>17</v>
      </c>
      <c r="J28" s="296">
        <v>13</v>
      </c>
      <c r="K28" s="296"/>
      <c r="L28" s="296"/>
      <c r="M28" s="296"/>
      <c r="N28" s="296"/>
      <c r="O28" s="296"/>
      <c r="P28" s="248">
        <f t="shared" si="0"/>
        <v>1663</v>
      </c>
    </row>
    <row r="29" spans="1:16" ht="16.5">
      <c r="A29" s="226" t="s">
        <v>141</v>
      </c>
      <c r="B29" s="130" t="s">
        <v>142</v>
      </c>
      <c r="C29" s="164" t="s">
        <v>67</v>
      </c>
      <c r="D29" s="296">
        <v>1</v>
      </c>
      <c r="E29" s="296">
        <v>1</v>
      </c>
      <c r="F29" s="296">
        <v>15</v>
      </c>
      <c r="G29" s="296">
        <v>4</v>
      </c>
      <c r="H29" s="296">
        <v>4</v>
      </c>
      <c r="I29" s="296">
        <v>1</v>
      </c>
      <c r="J29" s="296">
        <v>6</v>
      </c>
      <c r="K29" s="296"/>
      <c r="L29" s="296"/>
      <c r="M29" s="296"/>
      <c r="N29" s="296"/>
      <c r="O29" s="296"/>
      <c r="P29" s="248">
        <f t="shared" si="0"/>
        <v>32</v>
      </c>
    </row>
    <row r="30" spans="1:16" ht="16.5">
      <c r="A30" s="384" t="s">
        <v>141</v>
      </c>
      <c r="B30" s="382" t="s">
        <v>274</v>
      </c>
      <c r="C30" s="177" t="s">
        <v>155</v>
      </c>
      <c r="D30" s="314"/>
      <c r="E30" s="322"/>
      <c r="F30" s="314"/>
      <c r="G30" s="319"/>
      <c r="H30" s="319"/>
      <c r="I30" s="314"/>
      <c r="J30" s="314"/>
      <c r="K30" s="314"/>
      <c r="L30" s="314"/>
      <c r="M30" s="314"/>
      <c r="N30" s="314"/>
      <c r="O30" s="314"/>
      <c r="P30" s="248">
        <f t="shared" si="0"/>
        <v>0</v>
      </c>
    </row>
    <row r="31" spans="1:16" ht="16.5">
      <c r="A31" s="357"/>
      <c r="B31" s="383"/>
      <c r="C31" s="164" t="s">
        <v>67</v>
      </c>
      <c r="D31" s="296"/>
      <c r="E31" s="309"/>
      <c r="F31" s="296"/>
      <c r="G31" s="299"/>
      <c r="H31" s="296"/>
      <c r="I31" s="296"/>
      <c r="J31" s="296"/>
      <c r="K31" s="296"/>
      <c r="L31" s="296"/>
      <c r="M31" s="296"/>
      <c r="N31" s="296"/>
      <c r="O31" s="296"/>
      <c r="P31" s="248">
        <f t="shared" si="0"/>
        <v>0</v>
      </c>
    </row>
    <row r="32" spans="1:16" ht="16.5">
      <c r="A32" s="363"/>
      <c r="B32" s="372" t="s">
        <v>121</v>
      </c>
      <c r="C32" s="177" t="s">
        <v>155</v>
      </c>
      <c r="D32" s="317"/>
      <c r="E32" s="323"/>
      <c r="F32" s="317"/>
      <c r="G32" s="320"/>
      <c r="H32" s="317"/>
      <c r="I32" s="317"/>
      <c r="J32" s="317"/>
      <c r="K32" s="317"/>
      <c r="L32" s="317"/>
      <c r="M32" s="324"/>
      <c r="N32" s="324"/>
      <c r="O32" s="324"/>
      <c r="P32" s="248">
        <f t="shared" si="0"/>
        <v>0</v>
      </c>
    </row>
    <row r="33" spans="1:16" ht="16.5">
      <c r="A33" s="363"/>
      <c r="B33" s="372"/>
      <c r="C33" s="164" t="s">
        <v>13</v>
      </c>
      <c r="D33" s="308">
        <v>4672</v>
      </c>
      <c r="E33" s="295">
        <v>2958</v>
      </c>
      <c r="F33" s="296">
        <v>7539</v>
      </c>
      <c r="G33" s="299">
        <v>4514</v>
      </c>
      <c r="H33" s="296">
        <v>4185</v>
      </c>
      <c r="I33" s="296">
        <v>2897</v>
      </c>
      <c r="J33" s="296">
        <v>3390</v>
      </c>
      <c r="K33" s="296"/>
      <c r="L33" s="296"/>
      <c r="M33" s="296"/>
      <c r="N33" s="296"/>
      <c r="O33" s="296"/>
      <c r="P33" s="248">
        <f t="shared" si="0"/>
        <v>30155</v>
      </c>
    </row>
    <row r="34" spans="1:16" ht="16.5">
      <c r="A34" s="390"/>
      <c r="B34" s="392" t="s">
        <v>168</v>
      </c>
      <c r="C34" s="177" t="s">
        <v>155</v>
      </c>
      <c r="D34" s="325"/>
      <c r="E34" s="322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248">
        <f t="shared" si="0"/>
        <v>0</v>
      </c>
    </row>
    <row r="35" spans="1:16" ht="16.5">
      <c r="A35" s="391"/>
      <c r="B35" s="393"/>
      <c r="C35" s="164" t="s">
        <v>13</v>
      </c>
      <c r="D35" s="296">
        <v>324</v>
      </c>
      <c r="E35" s="296">
        <v>322</v>
      </c>
      <c r="F35" s="296">
        <v>506</v>
      </c>
      <c r="G35" s="296">
        <v>67</v>
      </c>
      <c r="H35" s="296">
        <v>141</v>
      </c>
      <c r="I35" s="296">
        <v>40</v>
      </c>
      <c r="J35" s="296">
        <v>42</v>
      </c>
      <c r="K35" s="296"/>
      <c r="L35" s="296"/>
      <c r="M35" s="296"/>
      <c r="N35" s="296"/>
      <c r="O35" s="296"/>
      <c r="P35" s="248">
        <f t="shared" si="0"/>
        <v>1442</v>
      </c>
    </row>
    <row r="36" spans="1:16" ht="16.5">
      <c r="A36" s="228"/>
      <c r="B36" s="130" t="s">
        <v>180</v>
      </c>
      <c r="C36" s="164" t="s">
        <v>67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296"/>
      <c r="J36" s="296"/>
      <c r="K36" s="296"/>
      <c r="L36" s="296"/>
      <c r="M36" s="296"/>
      <c r="N36" s="296"/>
      <c r="O36" s="296"/>
      <c r="P36" s="248">
        <f t="shared" si="0"/>
        <v>0</v>
      </c>
    </row>
    <row r="37" spans="1:16" ht="16.5">
      <c r="A37" s="130"/>
      <c r="B37" s="179" t="s">
        <v>198</v>
      </c>
      <c r="C37" s="164" t="s">
        <v>13</v>
      </c>
      <c r="D37" s="300">
        <v>179</v>
      </c>
      <c r="E37" s="300">
        <v>151</v>
      </c>
      <c r="F37" s="301">
        <v>253</v>
      </c>
      <c r="G37" s="300">
        <v>81</v>
      </c>
      <c r="H37" s="300">
        <v>172</v>
      </c>
      <c r="I37" s="300">
        <v>99</v>
      </c>
      <c r="J37" s="300">
        <v>161</v>
      </c>
      <c r="K37" s="300"/>
      <c r="L37" s="300"/>
      <c r="M37" s="300"/>
      <c r="N37" s="300"/>
      <c r="O37" s="300"/>
      <c r="P37" s="248">
        <f t="shared" si="0"/>
        <v>1096</v>
      </c>
    </row>
    <row r="38" spans="1:16" ht="16.5">
      <c r="A38" s="377" t="s">
        <v>192</v>
      </c>
      <c r="B38" s="389" t="s">
        <v>273</v>
      </c>
      <c r="C38" s="177" t="s">
        <v>155</v>
      </c>
      <c r="D38" s="326"/>
      <c r="E38" s="326"/>
      <c r="F38" s="327"/>
      <c r="G38" s="326"/>
      <c r="H38" s="326"/>
      <c r="I38" s="326"/>
      <c r="J38" s="326"/>
      <c r="K38" s="326"/>
      <c r="L38" s="326"/>
      <c r="M38" s="326"/>
      <c r="N38" s="326"/>
      <c r="O38" s="326"/>
      <c r="P38" s="248">
        <f t="shared" si="0"/>
        <v>0</v>
      </c>
    </row>
    <row r="39" spans="1:16" ht="16.5">
      <c r="A39" s="386"/>
      <c r="B39" s="378"/>
      <c r="C39" s="164" t="s">
        <v>13</v>
      </c>
      <c r="D39" s="300">
        <v>334</v>
      </c>
      <c r="E39" s="300">
        <v>155</v>
      </c>
      <c r="F39" s="300">
        <v>664</v>
      </c>
      <c r="G39" s="300">
        <v>215</v>
      </c>
      <c r="H39" s="300">
        <v>532</v>
      </c>
      <c r="I39" s="300"/>
      <c r="J39" s="300"/>
      <c r="K39" s="300"/>
      <c r="L39" s="300"/>
      <c r="M39" s="300"/>
      <c r="N39" s="300"/>
      <c r="O39" s="300"/>
      <c r="P39" s="248">
        <f t="shared" si="0"/>
        <v>1900</v>
      </c>
    </row>
    <row r="40" spans="1:16" ht="16.5">
      <c r="A40" s="130"/>
      <c r="B40" s="204" t="s">
        <v>189</v>
      </c>
      <c r="C40" s="164" t="s">
        <v>13</v>
      </c>
      <c r="D40" s="300">
        <v>0</v>
      </c>
      <c r="E40" s="300">
        <v>0</v>
      </c>
      <c r="F40" s="300">
        <v>0</v>
      </c>
      <c r="G40" s="300">
        <v>0</v>
      </c>
      <c r="H40" s="300">
        <v>0</v>
      </c>
      <c r="I40" s="300">
        <v>0</v>
      </c>
      <c r="J40" s="300">
        <v>0</v>
      </c>
      <c r="K40" s="300"/>
      <c r="L40" s="300"/>
      <c r="M40" s="300"/>
      <c r="N40" s="300"/>
      <c r="O40" s="300"/>
      <c r="P40" s="248">
        <f t="shared" si="0"/>
        <v>0</v>
      </c>
    </row>
    <row r="41" spans="1:16" ht="16.5">
      <c r="A41" s="130"/>
      <c r="B41" s="205" t="s">
        <v>183</v>
      </c>
      <c r="C41" s="164" t="s">
        <v>13</v>
      </c>
      <c r="D41" s="300">
        <v>3</v>
      </c>
      <c r="E41" s="300">
        <v>5</v>
      </c>
      <c r="F41" s="300">
        <v>8</v>
      </c>
      <c r="G41" s="300">
        <v>1</v>
      </c>
      <c r="H41" s="300">
        <v>1</v>
      </c>
      <c r="I41" s="300">
        <v>3</v>
      </c>
      <c r="J41" s="300"/>
      <c r="K41" s="300"/>
      <c r="L41" s="300"/>
      <c r="M41" s="300"/>
      <c r="N41" s="300"/>
      <c r="O41" s="300"/>
      <c r="P41" s="248">
        <f t="shared" si="0"/>
        <v>21</v>
      </c>
    </row>
    <row r="42" spans="1:16" ht="16.5">
      <c r="A42" s="130"/>
      <c r="B42" s="205" t="s">
        <v>184</v>
      </c>
      <c r="C42" s="164" t="s">
        <v>13</v>
      </c>
      <c r="D42" s="300">
        <v>0</v>
      </c>
      <c r="E42" s="300">
        <v>0</v>
      </c>
      <c r="F42" s="300">
        <v>0</v>
      </c>
      <c r="G42" s="300">
        <v>0</v>
      </c>
      <c r="H42" s="300">
        <v>0</v>
      </c>
      <c r="I42" s="300"/>
      <c r="J42" s="300"/>
      <c r="K42" s="300"/>
      <c r="L42" s="300"/>
      <c r="M42" s="300"/>
      <c r="N42" s="300"/>
      <c r="O42" s="300"/>
      <c r="P42" s="248">
        <f t="shared" si="0"/>
        <v>0</v>
      </c>
    </row>
    <row r="43" spans="1:16" ht="16.5">
      <c r="A43" s="377" t="s">
        <v>195</v>
      </c>
      <c r="B43" s="385" t="s">
        <v>208</v>
      </c>
      <c r="C43" s="177" t="s">
        <v>155</v>
      </c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248">
        <f t="shared" si="0"/>
        <v>0</v>
      </c>
    </row>
    <row r="44" spans="1:16" ht="16.5">
      <c r="A44" s="378"/>
      <c r="B44" s="383"/>
      <c r="C44" s="164" t="s">
        <v>13</v>
      </c>
      <c r="D44" s="296">
        <v>80</v>
      </c>
      <c r="E44" s="296">
        <v>160</v>
      </c>
      <c r="F44" s="296">
        <v>139</v>
      </c>
      <c r="G44" s="296">
        <v>102</v>
      </c>
      <c r="H44" s="296">
        <v>124</v>
      </c>
      <c r="I44" s="300"/>
      <c r="J44" s="300"/>
      <c r="K44" s="300"/>
      <c r="L44" s="300"/>
      <c r="M44" s="300"/>
      <c r="N44" s="300"/>
      <c r="O44" s="300"/>
      <c r="P44" s="248">
        <f t="shared" si="0"/>
        <v>605</v>
      </c>
    </row>
    <row r="45" spans="1:16" ht="16.5">
      <c r="A45" s="377" t="s">
        <v>195</v>
      </c>
      <c r="B45" s="242" t="s">
        <v>201</v>
      </c>
      <c r="C45" s="164" t="s">
        <v>13</v>
      </c>
      <c r="D45" s="296">
        <v>439</v>
      </c>
      <c r="E45" s="296">
        <v>229</v>
      </c>
      <c r="F45" s="296">
        <v>695</v>
      </c>
      <c r="G45" s="296">
        <v>228</v>
      </c>
      <c r="H45" s="296">
        <v>360</v>
      </c>
      <c r="I45" s="300"/>
      <c r="J45" s="300"/>
      <c r="K45" s="300"/>
      <c r="L45" s="300"/>
      <c r="M45" s="300"/>
      <c r="N45" s="300"/>
      <c r="O45" s="300"/>
      <c r="P45" s="248">
        <f t="shared" si="0"/>
        <v>1951</v>
      </c>
    </row>
    <row r="46" spans="1:16" ht="16.5">
      <c r="A46" s="378"/>
      <c r="B46" s="242" t="s">
        <v>206</v>
      </c>
      <c r="C46" s="164" t="s">
        <v>13</v>
      </c>
      <c r="D46" s="296">
        <v>3</v>
      </c>
      <c r="E46" s="296">
        <v>0</v>
      </c>
      <c r="F46" s="296">
        <v>2</v>
      </c>
      <c r="G46" s="296">
        <v>0</v>
      </c>
      <c r="H46" s="311">
        <v>3</v>
      </c>
      <c r="I46" s="296"/>
      <c r="J46" s="300"/>
      <c r="K46" s="300"/>
      <c r="L46" s="300"/>
      <c r="M46" s="300"/>
      <c r="N46" s="300"/>
      <c r="O46" s="300"/>
      <c r="P46" s="248">
        <f t="shared" si="0"/>
        <v>8</v>
      </c>
    </row>
    <row r="47" spans="1:16" ht="16.5">
      <c r="A47" s="225" t="s">
        <v>194</v>
      </c>
      <c r="B47" s="225" t="s">
        <v>205</v>
      </c>
      <c r="C47" s="164" t="s">
        <v>13</v>
      </c>
      <c r="D47" s="296" t="s">
        <v>53</v>
      </c>
      <c r="E47" s="296" t="s">
        <v>53</v>
      </c>
      <c r="F47" s="296" t="s">
        <v>53</v>
      </c>
      <c r="G47" s="296" t="s">
        <v>53</v>
      </c>
      <c r="H47" s="296" t="s">
        <v>53</v>
      </c>
      <c r="I47" s="300"/>
      <c r="J47" s="300"/>
      <c r="K47" s="300"/>
      <c r="L47" s="300"/>
      <c r="M47" s="300"/>
      <c r="N47" s="300"/>
      <c r="O47" s="300"/>
      <c r="P47" s="248">
        <f t="shared" si="0"/>
        <v>0</v>
      </c>
    </row>
    <row r="48" spans="1:16" ht="16.5">
      <c r="A48" s="225"/>
      <c r="B48" s="225" t="s">
        <v>263</v>
      </c>
      <c r="C48" s="164" t="s">
        <v>13</v>
      </c>
      <c r="D48" s="296">
        <v>1</v>
      </c>
      <c r="E48" s="296">
        <v>1</v>
      </c>
      <c r="F48" s="296">
        <v>5</v>
      </c>
      <c r="G48" s="296">
        <v>1</v>
      </c>
      <c r="H48" s="300">
        <v>0</v>
      </c>
      <c r="I48" s="300">
        <v>2</v>
      </c>
      <c r="J48" s="300">
        <v>1</v>
      </c>
      <c r="K48" s="300"/>
      <c r="L48" s="300"/>
      <c r="M48" s="300"/>
      <c r="N48" s="300"/>
      <c r="O48" s="300"/>
      <c r="P48" s="248">
        <f t="shared" si="0"/>
        <v>11</v>
      </c>
    </row>
    <row r="49" spans="1:16" ht="16.5">
      <c r="A49" s="225"/>
      <c r="B49" s="225" t="s">
        <v>267</v>
      </c>
      <c r="C49" s="164" t="s">
        <v>13</v>
      </c>
      <c r="D49" s="296">
        <v>0</v>
      </c>
      <c r="E49" s="296">
        <v>0</v>
      </c>
      <c r="F49" s="296">
        <v>4</v>
      </c>
      <c r="G49" s="296">
        <v>0</v>
      </c>
      <c r="H49" s="300">
        <v>2</v>
      </c>
      <c r="I49" s="300">
        <v>0</v>
      </c>
      <c r="J49" s="300"/>
      <c r="K49" s="300"/>
      <c r="L49" s="300"/>
      <c r="M49" s="300"/>
      <c r="N49" s="300"/>
      <c r="O49" s="300"/>
      <c r="P49" s="248">
        <f t="shared" si="0"/>
        <v>6</v>
      </c>
    </row>
    <row r="50" spans="1:16" ht="16.5">
      <c r="A50" s="225"/>
      <c r="B50" s="225" t="s">
        <v>271</v>
      </c>
      <c r="C50" s="164" t="s">
        <v>13</v>
      </c>
      <c r="D50" s="296">
        <v>4</v>
      </c>
      <c r="E50" s="296">
        <v>4</v>
      </c>
      <c r="F50" s="296">
        <v>19</v>
      </c>
      <c r="G50" s="296">
        <v>8</v>
      </c>
      <c r="H50" s="300">
        <v>6</v>
      </c>
      <c r="I50" s="300"/>
      <c r="J50" s="300"/>
      <c r="K50" s="300"/>
      <c r="L50" s="300"/>
      <c r="M50" s="300"/>
      <c r="N50" s="300"/>
      <c r="O50" s="300"/>
      <c r="P50" s="248">
        <f t="shared" si="0"/>
        <v>41</v>
      </c>
    </row>
    <row r="51" spans="1:16" ht="16.5">
      <c r="A51" s="130"/>
      <c r="B51" s="206" t="s">
        <v>177</v>
      </c>
      <c r="C51" s="192" t="s">
        <v>176</v>
      </c>
      <c r="D51" s="231">
        <f>SUM(D4,D6:D14,D16,D18,D20,D22:D29,D31,D33,D35:D37,D39:D42,D44:D50)</f>
        <v>10364</v>
      </c>
      <c r="E51" s="231">
        <f aca="true" t="shared" si="1" ref="E51:P51">SUM(E4,E6:E14,E16,E18,E20,E22:E29,E31,E33,E35:E37,E39:E42,E44:E50)</f>
        <v>6080</v>
      </c>
      <c r="F51" s="231">
        <f t="shared" si="1"/>
        <v>22144</v>
      </c>
      <c r="G51" s="231">
        <f t="shared" si="1"/>
        <v>11267</v>
      </c>
      <c r="H51" s="231">
        <f t="shared" si="1"/>
        <v>14052</v>
      </c>
      <c r="I51" s="231">
        <f t="shared" si="1"/>
        <v>8837</v>
      </c>
      <c r="J51" s="231">
        <f t="shared" si="1"/>
        <v>7704</v>
      </c>
      <c r="K51" s="231">
        <f t="shared" si="1"/>
        <v>0</v>
      </c>
      <c r="L51" s="231">
        <f t="shared" si="1"/>
        <v>0</v>
      </c>
      <c r="M51" s="231">
        <f t="shared" si="1"/>
        <v>0</v>
      </c>
      <c r="N51" s="231">
        <f t="shared" si="1"/>
        <v>0</v>
      </c>
      <c r="O51" s="231">
        <f t="shared" si="1"/>
        <v>0</v>
      </c>
      <c r="P51" s="231">
        <f t="shared" si="1"/>
        <v>80448</v>
      </c>
    </row>
    <row r="52" ht="16.5">
      <c r="J52" s="243"/>
    </row>
    <row r="53" ht="16.5"/>
    <row r="54" ht="16.5"/>
    <row r="55" spans="1:16" ht="16.5">
      <c r="A55" s="369" t="s">
        <v>200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1"/>
    </row>
    <row r="56" spans="1:16" ht="16.5">
      <c r="A56" s="160" t="s">
        <v>149</v>
      </c>
      <c r="B56" s="161" t="s">
        <v>18</v>
      </c>
      <c r="C56" s="161"/>
      <c r="D56" s="161" t="s">
        <v>20</v>
      </c>
      <c r="E56" s="208" t="s">
        <v>0</v>
      </c>
      <c r="F56" s="161" t="s">
        <v>1</v>
      </c>
      <c r="G56" s="216" t="s">
        <v>2</v>
      </c>
      <c r="H56" s="161" t="s">
        <v>3</v>
      </c>
      <c r="I56" s="161" t="s">
        <v>4</v>
      </c>
      <c r="J56" s="161" t="s">
        <v>5</v>
      </c>
      <c r="K56" s="161" t="s">
        <v>6</v>
      </c>
      <c r="L56" s="161" t="s">
        <v>7</v>
      </c>
      <c r="M56" s="161" t="s">
        <v>8</v>
      </c>
      <c r="N56" s="161" t="s">
        <v>9</v>
      </c>
      <c r="O56" s="161" t="s">
        <v>10</v>
      </c>
      <c r="P56" s="162" t="s">
        <v>152</v>
      </c>
    </row>
    <row r="57" spans="1:16" ht="16.5">
      <c r="A57" s="244"/>
      <c r="B57" s="244" t="s">
        <v>204</v>
      </c>
      <c r="C57" s="164" t="s">
        <v>13</v>
      </c>
      <c r="D57" s="250"/>
      <c r="E57" s="251"/>
      <c r="F57" s="252"/>
      <c r="G57" s="253"/>
      <c r="H57" s="252"/>
      <c r="I57" s="252"/>
      <c r="J57" s="252"/>
      <c r="K57" s="252"/>
      <c r="L57" s="252"/>
      <c r="M57" s="252"/>
      <c r="N57" s="252"/>
      <c r="O57" s="252"/>
      <c r="P57" s="252">
        <f>SUM(D57:O57)</f>
        <v>0</v>
      </c>
    </row>
    <row r="58" spans="1:16" ht="16.5">
      <c r="A58" s="244"/>
      <c r="B58" s="181" t="s">
        <v>207</v>
      </c>
      <c r="C58" s="164" t="s">
        <v>13</v>
      </c>
      <c r="D58" s="250"/>
      <c r="E58" s="250"/>
      <c r="F58" s="250"/>
      <c r="G58" s="250"/>
      <c r="H58" s="250"/>
      <c r="I58" s="250"/>
      <c r="J58" s="250"/>
      <c r="K58" s="252"/>
      <c r="L58" s="252"/>
      <c r="M58" s="252"/>
      <c r="N58" s="252"/>
      <c r="O58" s="252"/>
      <c r="P58" s="252">
        <f>SUM(D58:O58)</f>
        <v>0</v>
      </c>
    </row>
    <row r="59" spans="1:16" ht="16.5">
      <c r="A59" s="244"/>
      <c r="B59" s="245" t="s">
        <v>216</v>
      </c>
      <c r="C59" s="164" t="s">
        <v>13</v>
      </c>
      <c r="D59" s="250">
        <v>36</v>
      </c>
      <c r="E59" s="250">
        <v>23</v>
      </c>
      <c r="F59" s="250">
        <v>71</v>
      </c>
      <c r="G59" s="250">
        <v>36</v>
      </c>
      <c r="H59" s="250">
        <v>13</v>
      </c>
      <c r="I59" s="250"/>
      <c r="J59" s="250"/>
      <c r="K59" s="250"/>
      <c r="L59" s="250"/>
      <c r="M59" s="250"/>
      <c r="N59" s="252"/>
      <c r="O59" s="252"/>
      <c r="P59" s="252">
        <f>SUM(D59:O59)</f>
        <v>179</v>
      </c>
    </row>
    <row r="60" spans="1:16" ht="16.5">
      <c r="A60" s="244"/>
      <c r="B60" s="293" t="s">
        <v>266</v>
      </c>
      <c r="C60" s="164" t="s">
        <v>13</v>
      </c>
      <c r="D60" s="250">
        <v>0</v>
      </c>
      <c r="E60" s="250">
        <v>0</v>
      </c>
      <c r="F60" s="250">
        <v>0</v>
      </c>
      <c r="G60" s="250">
        <v>0</v>
      </c>
      <c r="H60" s="250">
        <v>0</v>
      </c>
      <c r="I60" s="250">
        <v>9</v>
      </c>
      <c r="J60" s="250">
        <v>61</v>
      </c>
      <c r="K60" s="250"/>
      <c r="L60" s="250"/>
      <c r="M60" s="250"/>
      <c r="N60" s="252"/>
      <c r="O60" s="252"/>
      <c r="P60" s="252">
        <f>SUM(D60:O60)</f>
        <v>70</v>
      </c>
    </row>
    <row r="61" spans="1:16" ht="16.5">
      <c r="A61" s="244"/>
      <c r="B61" t="s">
        <v>272</v>
      </c>
      <c r="C61" s="164" t="s">
        <v>13</v>
      </c>
      <c r="D61" s="250">
        <v>2</v>
      </c>
      <c r="E61" s="250">
        <v>1</v>
      </c>
      <c r="F61" s="250">
        <v>1</v>
      </c>
      <c r="G61" s="250">
        <v>1</v>
      </c>
      <c r="H61" s="250">
        <v>15</v>
      </c>
      <c r="I61" s="250">
        <v>1</v>
      </c>
      <c r="J61" s="250"/>
      <c r="K61" s="250"/>
      <c r="L61" s="250"/>
      <c r="M61" s="250"/>
      <c r="N61" s="252"/>
      <c r="O61" s="252"/>
      <c r="P61" s="252">
        <f>SUM(D61:O61)</f>
        <v>21</v>
      </c>
    </row>
    <row r="62" spans="1:16" ht="16.5">
      <c r="A62" s="244"/>
      <c r="B62" t="s">
        <v>275</v>
      </c>
      <c r="C62" s="164" t="s">
        <v>13</v>
      </c>
      <c r="D62" s="250"/>
      <c r="E62" s="250"/>
      <c r="F62" s="250"/>
      <c r="G62" s="250"/>
      <c r="H62" s="250">
        <v>8</v>
      </c>
      <c r="I62" s="250">
        <v>7</v>
      </c>
      <c r="J62" s="250">
        <v>4</v>
      </c>
      <c r="K62" s="250">
        <v>3</v>
      </c>
      <c r="L62" s="250"/>
      <c r="M62" s="250"/>
      <c r="N62" s="252"/>
      <c r="O62" s="252"/>
      <c r="P62" s="252"/>
    </row>
    <row r="63" spans="1:16" ht="16.5">
      <c r="A63" s="244"/>
      <c r="B63" s="206" t="s">
        <v>214</v>
      </c>
      <c r="C63" s="192" t="s">
        <v>176</v>
      </c>
      <c r="D63" s="254">
        <f>SUM(D57:D62)</f>
        <v>38</v>
      </c>
      <c r="E63" s="254">
        <f aca="true" t="shared" si="2" ref="E63:O63">SUM(E57:E62)</f>
        <v>24</v>
      </c>
      <c r="F63" s="254">
        <f t="shared" si="2"/>
        <v>72</v>
      </c>
      <c r="G63" s="254">
        <f>SUM(G57:G62)</f>
        <v>37</v>
      </c>
      <c r="H63" s="254">
        <f t="shared" si="2"/>
        <v>36</v>
      </c>
      <c r="I63" s="254">
        <f t="shared" si="2"/>
        <v>17</v>
      </c>
      <c r="J63" s="254">
        <f t="shared" si="2"/>
        <v>65</v>
      </c>
      <c r="K63" s="254">
        <f t="shared" si="2"/>
        <v>3</v>
      </c>
      <c r="L63" s="254">
        <f t="shared" si="2"/>
        <v>0</v>
      </c>
      <c r="M63" s="254">
        <f t="shared" si="2"/>
        <v>0</v>
      </c>
      <c r="N63" s="254">
        <f t="shared" si="2"/>
        <v>0</v>
      </c>
      <c r="O63" s="254">
        <f t="shared" si="2"/>
        <v>0</v>
      </c>
      <c r="P63" s="254">
        <f>SUM(P57:P61)</f>
        <v>270</v>
      </c>
    </row>
    <row r="65" ht="16.5">
      <c r="Q65" s="243"/>
    </row>
    <row r="66" ht="16.5">
      <c r="P66" s="243"/>
    </row>
    <row r="69" ht="16.5">
      <c r="P69" s="243"/>
    </row>
    <row r="71" ht="16.5">
      <c r="P71" s="243"/>
    </row>
  </sheetData>
  <sheetProtection/>
  <mergeCells count="25">
    <mergeCell ref="A38:A39"/>
    <mergeCell ref="B38:B39"/>
    <mergeCell ref="A43:A44"/>
    <mergeCell ref="B43:B44"/>
    <mergeCell ref="A45:A46"/>
    <mergeCell ref="A55:P55"/>
    <mergeCell ref="A30:A31"/>
    <mergeCell ref="B30:B31"/>
    <mergeCell ref="A32:A33"/>
    <mergeCell ref="B32:B33"/>
    <mergeCell ref="A34:A35"/>
    <mergeCell ref="B34:B35"/>
    <mergeCell ref="A15:A16"/>
    <mergeCell ref="B15:B16"/>
    <mergeCell ref="A17:A18"/>
    <mergeCell ref="B17:B18"/>
    <mergeCell ref="A19:A25"/>
    <mergeCell ref="B19:B20"/>
    <mergeCell ref="B21:B22"/>
    <mergeCell ref="A1:P1"/>
    <mergeCell ref="A3:A4"/>
    <mergeCell ref="B3:B4"/>
    <mergeCell ref="A5:A6"/>
    <mergeCell ref="B5:B6"/>
    <mergeCell ref="A7:A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="75" zoomScaleNormal="75" zoomScalePageLayoutView="0" workbookViewId="0" topLeftCell="A1">
      <pane xSplit="2" ySplit="2" topLeftCell="C3" activePane="bottomRight" state="frozen"/>
      <selection pane="topLeft" activeCell="G31" sqref="G31"/>
      <selection pane="topRight" activeCell="G31" sqref="G31"/>
      <selection pane="bottomLeft" activeCell="G31" sqref="G31"/>
      <selection pane="bottomRight" activeCell="D33" sqref="D33:P33"/>
    </sheetView>
  </sheetViews>
  <sheetFormatPr defaultColWidth="9.00390625" defaultRowHeight="16.5"/>
  <cols>
    <col min="1" max="1" width="8.75390625" style="2" customWidth="1"/>
    <col min="2" max="2" width="18.375" style="59" customWidth="1"/>
    <col min="3" max="3" width="22.375" style="2" customWidth="1"/>
    <col min="4" max="4" width="7.50390625" style="2" customWidth="1"/>
    <col min="5" max="7" width="9.00390625" style="2" customWidth="1"/>
    <col min="8" max="8" width="7.625" style="2" customWidth="1"/>
    <col min="9" max="11" width="9.00390625" style="2" customWidth="1"/>
    <col min="12" max="12" width="7.50390625" style="2" customWidth="1"/>
    <col min="13" max="13" width="9.00390625" style="2" customWidth="1"/>
    <col min="14" max="14" width="8.25390625" style="2" customWidth="1"/>
    <col min="15" max="15" width="7.375" style="2" customWidth="1"/>
    <col min="16" max="16" width="9.75390625" style="2" customWidth="1"/>
    <col min="17" max="16384" width="9.00390625" style="2" customWidth="1"/>
  </cols>
  <sheetData>
    <row r="1" spans="1:17" ht="18" thickBot="1" thickTop="1">
      <c r="A1" s="328" t="s">
        <v>54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1"/>
    </row>
    <row r="2" spans="1:16" ht="18" thickBot="1" thickTop="1">
      <c r="A2" s="328" t="s">
        <v>55</v>
      </c>
      <c r="B2" s="330"/>
      <c r="C2" s="3" t="s">
        <v>56</v>
      </c>
      <c r="D2" s="3" t="s">
        <v>57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4" t="s">
        <v>58</v>
      </c>
    </row>
    <row r="3" spans="1:16" ht="18" thickBot="1" thickTop="1">
      <c r="A3" s="17" t="s">
        <v>59</v>
      </c>
      <c r="B3" s="13" t="s">
        <v>13</v>
      </c>
      <c r="C3" s="60" t="s">
        <v>60</v>
      </c>
      <c r="D3" s="344">
        <v>226803</v>
      </c>
      <c r="E3" s="345"/>
      <c r="F3" s="346"/>
      <c r="G3" s="344">
        <v>331817</v>
      </c>
      <c r="H3" s="345"/>
      <c r="I3" s="346"/>
      <c r="J3" s="7"/>
      <c r="K3" s="15"/>
      <c r="L3" s="15"/>
      <c r="M3" s="15"/>
      <c r="N3" s="15"/>
      <c r="O3" s="18"/>
      <c r="P3" s="19"/>
    </row>
    <row r="4" spans="1:16" ht="17.25" thickBot="1">
      <c r="A4" s="17" t="s">
        <v>61</v>
      </c>
      <c r="B4" s="13" t="s">
        <v>13</v>
      </c>
      <c r="C4" s="14"/>
      <c r="D4" s="61" t="s">
        <v>62</v>
      </c>
      <c r="E4" s="62">
        <v>101</v>
      </c>
      <c r="F4" s="15">
        <v>245</v>
      </c>
      <c r="G4" s="15">
        <v>190</v>
      </c>
      <c r="H4" s="15">
        <v>219</v>
      </c>
      <c r="I4" s="15">
        <v>314</v>
      </c>
      <c r="J4" s="15">
        <v>253</v>
      </c>
      <c r="K4" s="15">
        <v>116</v>
      </c>
      <c r="L4" s="15">
        <v>116</v>
      </c>
      <c r="M4" s="15">
        <v>418</v>
      </c>
      <c r="N4" s="15">
        <v>306</v>
      </c>
      <c r="O4" s="15">
        <v>236</v>
      </c>
      <c r="P4" s="15">
        <f aca="true" t="shared" si="0" ref="P4:P32">SUM(D4:O4)</f>
        <v>2514</v>
      </c>
    </row>
    <row r="5" spans="1:16" ht="17.25" thickTop="1">
      <c r="A5" s="332" t="s">
        <v>63</v>
      </c>
      <c r="B5" s="5" t="s">
        <v>11</v>
      </c>
      <c r="C5" s="339" t="s">
        <v>12</v>
      </c>
      <c r="D5" s="6">
        <v>1059</v>
      </c>
      <c r="E5" s="63">
        <v>745</v>
      </c>
      <c r="F5" s="7">
        <v>1678</v>
      </c>
      <c r="G5" s="7">
        <v>1372</v>
      </c>
      <c r="H5" s="7">
        <v>2438</v>
      </c>
      <c r="I5" s="64">
        <v>1623</v>
      </c>
      <c r="J5" s="64">
        <v>1900</v>
      </c>
      <c r="K5" s="65">
        <v>1325</v>
      </c>
      <c r="L5" s="66">
        <v>1791</v>
      </c>
      <c r="M5" s="66">
        <v>2337</v>
      </c>
      <c r="N5" s="66">
        <v>2139</v>
      </c>
      <c r="O5" s="34">
        <v>2750</v>
      </c>
      <c r="P5" s="29">
        <f t="shared" si="0"/>
        <v>21157</v>
      </c>
    </row>
    <row r="6" spans="1:16" ht="17.25" thickBot="1">
      <c r="A6" s="333"/>
      <c r="B6" s="13" t="s">
        <v>13</v>
      </c>
      <c r="C6" s="340"/>
      <c r="D6" s="15">
        <v>135</v>
      </c>
      <c r="E6" s="15">
        <v>108</v>
      </c>
      <c r="F6" s="15">
        <v>184</v>
      </c>
      <c r="G6" s="15">
        <v>123</v>
      </c>
      <c r="H6" s="15">
        <v>682</v>
      </c>
      <c r="I6" s="15">
        <v>140</v>
      </c>
      <c r="J6" s="15">
        <v>191</v>
      </c>
      <c r="K6" s="15">
        <v>24</v>
      </c>
      <c r="L6" s="15">
        <v>26</v>
      </c>
      <c r="M6" s="15">
        <v>11</v>
      </c>
      <c r="N6" s="15">
        <v>20</v>
      </c>
      <c r="O6" s="15">
        <v>120</v>
      </c>
      <c r="P6" s="16">
        <f t="shared" si="0"/>
        <v>1764</v>
      </c>
    </row>
    <row r="7" spans="1:16" ht="17.25" thickBot="1">
      <c r="A7" s="17" t="s">
        <v>64</v>
      </c>
      <c r="B7" s="13" t="s">
        <v>13</v>
      </c>
      <c r="C7" s="18" t="s">
        <v>65</v>
      </c>
      <c r="D7" s="67">
        <v>23</v>
      </c>
      <c r="E7" s="68">
        <v>4</v>
      </c>
      <c r="F7" s="68">
        <v>23</v>
      </c>
      <c r="G7" s="68">
        <v>34</v>
      </c>
      <c r="H7" s="68">
        <v>18</v>
      </c>
      <c r="I7" s="69">
        <v>37</v>
      </c>
      <c r="J7" s="68">
        <v>5</v>
      </c>
      <c r="K7" s="15">
        <v>9</v>
      </c>
      <c r="L7" s="15">
        <v>23</v>
      </c>
      <c r="M7" s="15">
        <v>41</v>
      </c>
      <c r="N7" s="15">
        <v>62</v>
      </c>
      <c r="O7" s="15">
        <v>220</v>
      </c>
      <c r="P7" s="19">
        <f t="shared" si="0"/>
        <v>499</v>
      </c>
    </row>
    <row r="8" spans="1:16" ht="17.25" thickBot="1">
      <c r="A8" s="17" t="s">
        <v>66</v>
      </c>
      <c r="B8" s="13" t="s">
        <v>67</v>
      </c>
      <c r="C8" s="18" t="s">
        <v>65</v>
      </c>
      <c r="D8" s="15">
        <v>43</v>
      </c>
      <c r="E8" s="15">
        <v>112</v>
      </c>
      <c r="F8" s="15">
        <v>19</v>
      </c>
      <c r="G8" s="15">
        <v>58</v>
      </c>
      <c r="H8" s="15">
        <v>27</v>
      </c>
      <c r="I8" s="15">
        <v>140</v>
      </c>
      <c r="J8" s="15">
        <v>89</v>
      </c>
      <c r="K8" s="15">
        <v>109</v>
      </c>
      <c r="L8" s="15">
        <v>281</v>
      </c>
      <c r="M8" s="15">
        <v>243</v>
      </c>
      <c r="N8" s="15">
        <v>34</v>
      </c>
      <c r="O8" s="15">
        <v>137</v>
      </c>
      <c r="P8" s="19">
        <f t="shared" si="0"/>
        <v>1292</v>
      </c>
    </row>
    <row r="9" spans="1:16" ht="18" thickBot="1" thickTop="1">
      <c r="A9" s="334" t="s">
        <v>68</v>
      </c>
      <c r="B9" s="20" t="s">
        <v>11</v>
      </c>
      <c r="C9" s="343" t="s">
        <v>69</v>
      </c>
      <c r="D9" s="6">
        <v>90</v>
      </c>
      <c r="E9" s="7">
        <v>33</v>
      </c>
      <c r="F9" s="7">
        <v>127</v>
      </c>
      <c r="G9" s="7">
        <v>183</v>
      </c>
      <c r="H9" s="7">
        <v>304</v>
      </c>
      <c r="I9" s="21">
        <v>135</v>
      </c>
      <c r="J9" s="7">
        <v>78</v>
      </c>
      <c r="K9" s="7">
        <v>81</v>
      </c>
      <c r="L9" s="22">
        <v>132</v>
      </c>
      <c r="M9" s="22">
        <v>236</v>
      </c>
      <c r="N9" s="22">
        <v>197</v>
      </c>
      <c r="O9" s="22">
        <v>233</v>
      </c>
      <c r="P9" s="70">
        <f t="shared" si="0"/>
        <v>1829</v>
      </c>
    </row>
    <row r="10" spans="1:16" ht="17.25" thickBot="1">
      <c r="A10" s="333"/>
      <c r="B10" s="13" t="s">
        <v>13</v>
      </c>
      <c r="C10" s="340"/>
      <c r="D10" s="15">
        <v>92</v>
      </c>
      <c r="E10" s="15">
        <v>13</v>
      </c>
      <c r="F10" s="15">
        <v>33</v>
      </c>
      <c r="G10" s="15">
        <v>22</v>
      </c>
      <c r="H10" s="15">
        <v>104</v>
      </c>
      <c r="I10" s="15">
        <v>52</v>
      </c>
      <c r="J10" s="15">
        <v>40</v>
      </c>
      <c r="K10" s="15">
        <v>48</v>
      </c>
      <c r="L10" s="15">
        <v>25</v>
      </c>
      <c r="M10" s="15">
        <v>34</v>
      </c>
      <c r="N10" s="15">
        <v>36</v>
      </c>
      <c r="O10" s="15">
        <v>151</v>
      </c>
      <c r="P10" s="19">
        <f t="shared" si="0"/>
        <v>650</v>
      </c>
    </row>
    <row r="11" spans="1:16" ht="18" thickBot="1" thickTop="1">
      <c r="A11" s="347" t="s">
        <v>70</v>
      </c>
      <c r="B11" s="20" t="s">
        <v>11</v>
      </c>
      <c r="C11" s="343" t="s">
        <v>71</v>
      </c>
      <c r="D11" s="71">
        <v>392</v>
      </c>
      <c r="E11" s="71">
        <v>269</v>
      </c>
      <c r="F11" s="71">
        <v>410</v>
      </c>
      <c r="G11" s="71">
        <v>410</v>
      </c>
      <c r="H11" s="71">
        <v>360</v>
      </c>
      <c r="I11" s="71">
        <v>406</v>
      </c>
      <c r="J11" s="71">
        <v>442</v>
      </c>
      <c r="K11" s="72">
        <v>391</v>
      </c>
      <c r="L11" s="73">
        <v>397</v>
      </c>
      <c r="M11" s="73">
        <v>456</v>
      </c>
      <c r="N11" s="73">
        <v>424</v>
      </c>
      <c r="O11" s="73">
        <v>493</v>
      </c>
      <c r="P11" s="70">
        <f t="shared" si="0"/>
        <v>4850</v>
      </c>
    </row>
    <row r="12" spans="1:16" ht="17.25" thickBot="1">
      <c r="A12" s="333"/>
      <c r="B12" s="13" t="s">
        <v>13</v>
      </c>
      <c r="C12" s="340"/>
      <c r="D12" s="15">
        <v>52</v>
      </c>
      <c r="E12" s="15">
        <v>55</v>
      </c>
      <c r="F12" s="15">
        <v>251</v>
      </c>
      <c r="G12" s="74">
        <v>62</v>
      </c>
      <c r="H12" s="74">
        <v>87</v>
      </c>
      <c r="I12" s="74">
        <v>298</v>
      </c>
      <c r="J12" s="74">
        <v>153</v>
      </c>
      <c r="K12" s="15">
        <v>77</v>
      </c>
      <c r="L12" s="15">
        <v>82</v>
      </c>
      <c r="M12" s="15">
        <v>146</v>
      </c>
      <c r="N12" s="15">
        <v>165</v>
      </c>
      <c r="O12" s="15">
        <v>156</v>
      </c>
      <c r="P12" s="19">
        <f t="shared" si="0"/>
        <v>1584</v>
      </c>
    </row>
    <row r="13" spans="1:16" ht="18" thickBot="1" thickTop="1">
      <c r="A13" s="334" t="s">
        <v>72</v>
      </c>
      <c r="B13" s="20" t="s">
        <v>11</v>
      </c>
      <c r="C13" s="339" t="s">
        <v>73</v>
      </c>
      <c r="D13" s="7">
        <v>321</v>
      </c>
      <c r="E13" s="7">
        <v>107</v>
      </c>
      <c r="F13" s="75">
        <v>136</v>
      </c>
      <c r="G13" s="76">
        <v>240</v>
      </c>
      <c r="H13" s="77">
        <v>171</v>
      </c>
      <c r="I13" s="77">
        <v>178</v>
      </c>
      <c r="J13" s="78">
        <v>224</v>
      </c>
      <c r="K13" s="79">
        <v>192</v>
      </c>
      <c r="L13" s="24">
        <v>234</v>
      </c>
      <c r="M13" s="24">
        <v>333</v>
      </c>
      <c r="N13" s="24">
        <v>280</v>
      </c>
      <c r="O13" s="80">
        <v>233</v>
      </c>
      <c r="P13" s="70">
        <f t="shared" si="0"/>
        <v>2649</v>
      </c>
    </row>
    <row r="14" spans="1:16" ht="17.25" thickBot="1">
      <c r="A14" s="333"/>
      <c r="B14" s="13" t="s">
        <v>13</v>
      </c>
      <c r="C14" s="340"/>
      <c r="D14" s="15">
        <v>38</v>
      </c>
      <c r="E14" s="15">
        <v>22</v>
      </c>
      <c r="F14" s="81">
        <v>100</v>
      </c>
      <c r="G14" s="82">
        <v>17</v>
      </c>
      <c r="H14" s="83">
        <v>27</v>
      </c>
      <c r="I14" s="83">
        <v>123</v>
      </c>
      <c r="J14" s="84">
        <v>62</v>
      </c>
      <c r="K14" s="85">
        <v>27</v>
      </c>
      <c r="L14" s="27">
        <v>14</v>
      </c>
      <c r="M14" s="27">
        <v>37</v>
      </c>
      <c r="N14" s="27">
        <v>70</v>
      </c>
      <c r="O14" s="15">
        <v>78</v>
      </c>
      <c r="P14" s="19">
        <f t="shared" si="0"/>
        <v>615</v>
      </c>
    </row>
    <row r="15" spans="1:16" ht="18" thickBot="1" thickTop="1">
      <c r="A15" s="334" t="s">
        <v>74</v>
      </c>
      <c r="B15" s="20" t="s">
        <v>11</v>
      </c>
      <c r="C15" s="339" t="s">
        <v>65</v>
      </c>
      <c r="D15" s="6">
        <v>196</v>
      </c>
      <c r="E15" s="7">
        <v>127</v>
      </c>
      <c r="F15" s="7">
        <v>229</v>
      </c>
      <c r="G15" s="86">
        <v>190</v>
      </c>
      <c r="H15" s="86">
        <v>238</v>
      </c>
      <c r="I15" s="66">
        <v>168</v>
      </c>
      <c r="J15" s="66">
        <v>188</v>
      </c>
      <c r="K15" s="22">
        <v>170</v>
      </c>
      <c r="L15" s="22">
        <v>187</v>
      </c>
      <c r="M15" s="22">
        <v>248</v>
      </c>
      <c r="N15" s="22">
        <v>227</v>
      </c>
      <c r="O15" s="22">
        <v>236</v>
      </c>
      <c r="P15" s="70">
        <f t="shared" si="0"/>
        <v>2404</v>
      </c>
    </row>
    <row r="16" spans="1:16" ht="17.25" thickBot="1">
      <c r="A16" s="333"/>
      <c r="B16" s="13" t="s">
        <v>13</v>
      </c>
      <c r="C16" s="340"/>
      <c r="D16" s="15">
        <v>278</v>
      </c>
      <c r="E16" s="15">
        <v>71</v>
      </c>
      <c r="F16" s="15">
        <v>96</v>
      </c>
      <c r="G16" s="15">
        <v>51</v>
      </c>
      <c r="H16" s="15">
        <v>199</v>
      </c>
      <c r="I16" s="15">
        <v>177</v>
      </c>
      <c r="J16" s="15">
        <v>2</v>
      </c>
      <c r="K16" s="15">
        <v>18</v>
      </c>
      <c r="L16" s="15">
        <v>13</v>
      </c>
      <c r="M16" s="30">
        <v>38</v>
      </c>
      <c r="N16" s="15">
        <v>132</v>
      </c>
      <c r="O16" s="15">
        <v>277</v>
      </c>
      <c r="P16" s="19">
        <f t="shared" si="0"/>
        <v>1352</v>
      </c>
    </row>
    <row r="17" spans="1:16" ht="16.5" customHeight="1" hidden="1">
      <c r="A17" s="334" t="s">
        <v>75</v>
      </c>
      <c r="B17" s="32"/>
      <c r="C17" s="33"/>
      <c r="D17" s="34"/>
      <c r="E17" s="34"/>
      <c r="F17" s="331"/>
      <c r="G17" s="34"/>
      <c r="H17" s="36"/>
      <c r="I17" s="34"/>
      <c r="J17" s="34"/>
      <c r="K17" s="34"/>
      <c r="L17" s="34"/>
      <c r="M17" s="34"/>
      <c r="N17" s="34"/>
      <c r="O17" s="34"/>
      <c r="P17" s="19">
        <f t="shared" si="0"/>
        <v>0</v>
      </c>
    </row>
    <row r="18" spans="1:16" ht="16.5" customHeight="1" hidden="1">
      <c r="A18" s="333" t="s">
        <v>76</v>
      </c>
      <c r="B18" s="38"/>
      <c r="C18" s="39"/>
      <c r="D18" s="40"/>
      <c r="E18" s="40"/>
      <c r="F18" s="331"/>
      <c r="G18" s="40"/>
      <c r="H18" s="35"/>
      <c r="I18" s="40"/>
      <c r="J18" s="40"/>
      <c r="K18" s="40"/>
      <c r="L18" s="40"/>
      <c r="M18" s="40"/>
      <c r="N18" s="40"/>
      <c r="O18" s="40"/>
      <c r="P18" s="19">
        <f t="shared" si="0"/>
        <v>0</v>
      </c>
    </row>
    <row r="19" spans="1:16" ht="16.5" customHeight="1" hidden="1">
      <c r="A19" s="334" t="s">
        <v>77</v>
      </c>
      <c r="B19" s="38"/>
      <c r="C19" s="39"/>
      <c r="D19" s="40"/>
      <c r="E19" s="40"/>
      <c r="F19" s="331"/>
      <c r="G19" s="40"/>
      <c r="H19" s="35"/>
      <c r="I19" s="40"/>
      <c r="J19" s="40"/>
      <c r="K19" s="40"/>
      <c r="L19" s="40"/>
      <c r="M19" s="40"/>
      <c r="N19" s="40"/>
      <c r="O19" s="40"/>
      <c r="P19" s="19">
        <f t="shared" si="0"/>
        <v>0</v>
      </c>
    </row>
    <row r="20" spans="1:16" ht="16.5" customHeight="1" hidden="1">
      <c r="A20" s="333" t="s">
        <v>78</v>
      </c>
      <c r="B20" s="38"/>
      <c r="C20" s="39"/>
      <c r="D20" s="40"/>
      <c r="E20" s="40"/>
      <c r="F20" s="331"/>
      <c r="G20" s="40"/>
      <c r="H20" s="35"/>
      <c r="I20" s="40"/>
      <c r="J20" s="40"/>
      <c r="K20" s="40"/>
      <c r="L20" s="40"/>
      <c r="M20" s="40"/>
      <c r="N20" s="40"/>
      <c r="O20" s="40"/>
      <c r="P20" s="19">
        <f t="shared" si="0"/>
        <v>0</v>
      </c>
    </row>
    <row r="21" spans="1:16" ht="18" thickBot="1" thickTop="1">
      <c r="A21" s="334" t="s">
        <v>79</v>
      </c>
      <c r="B21" s="43" t="s">
        <v>11</v>
      </c>
      <c r="C21" s="339" t="s">
        <v>80</v>
      </c>
      <c r="D21" s="6">
        <v>50</v>
      </c>
      <c r="E21" s="88">
        <v>47</v>
      </c>
      <c r="F21" s="88">
        <v>79</v>
      </c>
      <c r="G21" s="7">
        <v>77</v>
      </c>
      <c r="H21" s="44">
        <v>113</v>
      </c>
      <c r="I21" s="44">
        <v>68</v>
      </c>
      <c r="J21" s="44">
        <v>62</v>
      </c>
      <c r="K21" s="44">
        <v>58</v>
      </c>
      <c r="L21" s="24">
        <v>64</v>
      </c>
      <c r="M21" s="44">
        <v>114</v>
      </c>
      <c r="N21" s="45">
        <v>92</v>
      </c>
      <c r="O21" s="44">
        <v>48</v>
      </c>
      <c r="P21" s="70">
        <f t="shared" si="0"/>
        <v>872</v>
      </c>
    </row>
    <row r="22" spans="1:16" ht="17.25" thickBot="1">
      <c r="A22" s="333"/>
      <c r="B22" s="13" t="s">
        <v>13</v>
      </c>
      <c r="C22" s="340"/>
      <c r="D22" s="15">
        <v>49</v>
      </c>
      <c r="E22" s="68">
        <v>7</v>
      </c>
      <c r="F22" s="68">
        <v>33</v>
      </c>
      <c r="G22" s="15">
        <v>13</v>
      </c>
      <c r="H22" s="15">
        <v>43</v>
      </c>
      <c r="I22" s="15">
        <v>22</v>
      </c>
      <c r="J22" s="15">
        <v>62</v>
      </c>
      <c r="K22" s="15">
        <v>8</v>
      </c>
      <c r="L22" s="15">
        <v>2</v>
      </c>
      <c r="M22" s="15">
        <v>9</v>
      </c>
      <c r="N22" s="46">
        <v>12</v>
      </c>
      <c r="O22" s="15">
        <v>17</v>
      </c>
      <c r="P22" s="19">
        <f t="shared" si="0"/>
        <v>277</v>
      </c>
    </row>
    <row r="23" spans="1:16" ht="17.25" customHeight="1" thickBot="1" thickTop="1">
      <c r="A23" s="334" t="s">
        <v>81</v>
      </c>
      <c r="B23" s="20" t="s">
        <v>11</v>
      </c>
      <c r="C23" s="343" t="s">
        <v>82</v>
      </c>
      <c r="D23" s="89">
        <v>447</v>
      </c>
      <c r="E23" s="89">
        <v>415</v>
      </c>
      <c r="F23" s="89">
        <v>603</v>
      </c>
      <c r="G23" s="7">
        <v>435</v>
      </c>
      <c r="H23" s="22">
        <v>789</v>
      </c>
      <c r="I23" s="22">
        <v>461</v>
      </c>
      <c r="J23" s="22">
        <v>401</v>
      </c>
      <c r="K23" s="24">
        <v>349</v>
      </c>
      <c r="L23" s="24">
        <v>327</v>
      </c>
      <c r="M23" s="24">
        <v>585</v>
      </c>
      <c r="N23" s="22">
        <v>662</v>
      </c>
      <c r="O23" s="22">
        <v>766</v>
      </c>
      <c r="P23" s="70">
        <f t="shared" si="0"/>
        <v>6240</v>
      </c>
    </row>
    <row r="24" spans="1:16" ht="17.25" thickBot="1">
      <c r="A24" s="333"/>
      <c r="B24" s="13" t="s">
        <v>13</v>
      </c>
      <c r="C24" s="340" t="s">
        <v>82</v>
      </c>
      <c r="D24" s="15">
        <v>300</v>
      </c>
      <c r="E24" s="15">
        <v>135</v>
      </c>
      <c r="F24" s="15">
        <v>145</v>
      </c>
      <c r="G24" s="15">
        <v>23</v>
      </c>
      <c r="H24" s="15">
        <v>45</v>
      </c>
      <c r="I24" s="15">
        <v>180</v>
      </c>
      <c r="J24" s="15">
        <v>231</v>
      </c>
      <c r="K24" s="15">
        <v>85</v>
      </c>
      <c r="L24" s="15">
        <v>76</v>
      </c>
      <c r="M24" s="15">
        <v>111</v>
      </c>
      <c r="N24" s="15">
        <v>235</v>
      </c>
      <c r="O24" s="15">
        <v>118</v>
      </c>
      <c r="P24" s="19">
        <f t="shared" si="0"/>
        <v>1684</v>
      </c>
    </row>
    <row r="25" spans="1:16" ht="17.25" thickBot="1">
      <c r="A25" s="334" t="s">
        <v>83</v>
      </c>
      <c r="B25" s="47" t="s">
        <v>84</v>
      </c>
      <c r="C25" s="48" t="s">
        <v>85</v>
      </c>
      <c r="D25" s="49">
        <v>31</v>
      </c>
      <c r="E25" s="49">
        <v>28</v>
      </c>
      <c r="F25" s="49">
        <v>53</v>
      </c>
      <c r="G25" s="49">
        <v>11</v>
      </c>
      <c r="H25" s="49">
        <v>14</v>
      </c>
      <c r="I25" s="49"/>
      <c r="J25" s="49">
        <v>16</v>
      </c>
      <c r="K25" s="49">
        <v>10</v>
      </c>
      <c r="L25" s="49">
        <v>18</v>
      </c>
      <c r="M25" s="49">
        <v>78</v>
      </c>
      <c r="N25" s="49">
        <v>73</v>
      </c>
      <c r="O25" s="49">
        <v>84</v>
      </c>
      <c r="P25" s="19">
        <f t="shared" si="0"/>
        <v>416</v>
      </c>
    </row>
    <row r="26" spans="1:16" ht="17.25" thickBot="1">
      <c r="A26" s="333"/>
      <c r="B26" s="13" t="s">
        <v>13</v>
      </c>
      <c r="C26" s="51" t="s">
        <v>86</v>
      </c>
      <c r="D26" s="15">
        <v>17655</v>
      </c>
      <c r="E26" s="15">
        <v>8649</v>
      </c>
      <c r="F26" s="15">
        <v>38844</v>
      </c>
      <c r="G26" s="15">
        <v>8820</v>
      </c>
      <c r="H26" s="15">
        <v>22404</v>
      </c>
      <c r="I26" s="15"/>
      <c r="J26" s="15">
        <v>13452</v>
      </c>
      <c r="K26" s="15">
        <v>9534</v>
      </c>
      <c r="L26" s="15">
        <v>10566</v>
      </c>
      <c r="M26" s="15">
        <v>67299</v>
      </c>
      <c r="N26" s="15">
        <v>41301</v>
      </c>
      <c r="O26" s="15">
        <v>72666</v>
      </c>
      <c r="P26" s="19">
        <f t="shared" si="0"/>
        <v>311190</v>
      </c>
    </row>
    <row r="27" spans="1:16" ht="16.5" customHeight="1" thickBot="1" thickTop="1">
      <c r="A27" s="334" t="s">
        <v>87</v>
      </c>
      <c r="B27" s="20" t="s">
        <v>11</v>
      </c>
      <c r="C27" s="339" t="s">
        <v>88</v>
      </c>
      <c r="D27" s="6">
        <v>7993</v>
      </c>
      <c r="E27" s="7">
        <v>4620</v>
      </c>
      <c r="F27" s="7">
        <v>6979</v>
      </c>
      <c r="G27" s="22">
        <v>6258</v>
      </c>
      <c r="H27" s="22">
        <v>6451</v>
      </c>
      <c r="I27" s="22">
        <v>3252</v>
      </c>
      <c r="J27" s="22">
        <v>5567</v>
      </c>
      <c r="K27" s="22">
        <v>5294</v>
      </c>
      <c r="L27" s="22">
        <v>5428</v>
      </c>
      <c r="M27" s="22">
        <v>6956</v>
      </c>
      <c r="N27" s="22">
        <v>6157</v>
      </c>
      <c r="O27" s="22">
        <v>6541</v>
      </c>
      <c r="P27" s="70">
        <f t="shared" si="0"/>
        <v>71496</v>
      </c>
    </row>
    <row r="28" spans="1:16" ht="17.25" thickBot="1">
      <c r="A28" s="333"/>
      <c r="B28" s="13" t="s">
        <v>13</v>
      </c>
      <c r="C28" s="340"/>
      <c r="D28" s="15">
        <v>6426</v>
      </c>
      <c r="E28" s="15">
        <v>2727</v>
      </c>
      <c r="F28" s="15">
        <v>9102</v>
      </c>
      <c r="G28" s="15">
        <v>3774</v>
      </c>
      <c r="H28" s="15">
        <v>3169</v>
      </c>
      <c r="I28" s="15">
        <v>1123</v>
      </c>
      <c r="J28" s="15">
        <v>3773</v>
      </c>
      <c r="K28" s="15">
        <v>1955</v>
      </c>
      <c r="L28" s="15">
        <v>2421</v>
      </c>
      <c r="M28" s="15">
        <v>4767</v>
      </c>
      <c r="N28" s="15">
        <v>3734</v>
      </c>
      <c r="O28" s="15">
        <v>3780</v>
      </c>
      <c r="P28" s="19">
        <f t="shared" si="0"/>
        <v>46751</v>
      </c>
    </row>
    <row r="29" spans="1:16" ht="16.5" customHeight="1" hidden="1">
      <c r="A29" s="334" t="s">
        <v>89</v>
      </c>
      <c r="B29" s="52"/>
      <c r="C29" s="34"/>
      <c r="D29" s="1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9">
        <f t="shared" si="0"/>
        <v>0</v>
      </c>
    </row>
    <row r="30" spans="1:16" ht="17.25" thickBot="1">
      <c r="A30" s="333" t="s">
        <v>89</v>
      </c>
      <c r="B30" s="13" t="s">
        <v>13</v>
      </c>
      <c r="C30" s="18" t="s">
        <v>86</v>
      </c>
      <c r="D30" s="15">
        <v>900</v>
      </c>
      <c r="E30" s="15">
        <v>2275</v>
      </c>
      <c r="F30" s="15">
        <v>1260</v>
      </c>
      <c r="G30" s="15">
        <v>9480</v>
      </c>
      <c r="H30" s="15">
        <v>1020</v>
      </c>
      <c r="I30" s="15">
        <v>6210</v>
      </c>
      <c r="J30" s="15">
        <v>3160</v>
      </c>
      <c r="K30" s="15">
        <v>60</v>
      </c>
      <c r="L30" s="15">
        <v>480</v>
      </c>
      <c r="M30" s="15">
        <v>480</v>
      </c>
      <c r="N30" s="15">
        <v>720</v>
      </c>
      <c r="O30" s="15">
        <v>0</v>
      </c>
      <c r="P30" s="19">
        <f t="shared" si="0"/>
        <v>26045</v>
      </c>
    </row>
    <row r="31" spans="1:16" ht="18" thickBot="1" thickTop="1">
      <c r="A31" s="334" t="s">
        <v>90</v>
      </c>
      <c r="B31" s="20" t="s">
        <v>11</v>
      </c>
      <c r="C31" s="339" t="s">
        <v>91</v>
      </c>
      <c r="D31" s="6">
        <v>196</v>
      </c>
      <c r="E31" s="7">
        <v>156</v>
      </c>
      <c r="F31" s="7">
        <v>209</v>
      </c>
      <c r="G31" s="7">
        <v>200</v>
      </c>
      <c r="H31" s="7">
        <v>222</v>
      </c>
      <c r="I31" s="21">
        <v>176</v>
      </c>
      <c r="J31" s="7">
        <v>201</v>
      </c>
      <c r="K31" s="7">
        <v>188</v>
      </c>
      <c r="L31" s="22">
        <v>217</v>
      </c>
      <c r="M31" s="22">
        <v>162</v>
      </c>
      <c r="N31" s="22">
        <v>127</v>
      </c>
      <c r="O31" s="22">
        <v>118</v>
      </c>
      <c r="P31" s="70">
        <f t="shared" si="0"/>
        <v>2172</v>
      </c>
    </row>
    <row r="32" spans="1:16" ht="17.25" thickBot="1">
      <c r="A32" s="335"/>
      <c r="B32" s="13" t="s">
        <v>13</v>
      </c>
      <c r="C32" s="340"/>
      <c r="D32" s="15">
        <v>32</v>
      </c>
      <c r="E32" s="15">
        <v>8</v>
      </c>
      <c r="F32" s="15">
        <v>42</v>
      </c>
      <c r="G32" s="15">
        <v>200</v>
      </c>
      <c r="H32" s="15">
        <v>12</v>
      </c>
      <c r="I32" s="15">
        <v>31</v>
      </c>
      <c r="J32" s="15">
        <v>31</v>
      </c>
      <c r="K32" s="15">
        <v>94</v>
      </c>
      <c r="L32" s="15">
        <v>44</v>
      </c>
      <c r="M32" s="15">
        <v>29</v>
      </c>
      <c r="N32" s="54">
        <v>31</v>
      </c>
      <c r="O32" s="15">
        <v>1</v>
      </c>
      <c r="P32" s="19">
        <f t="shared" si="0"/>
        <v>555</v>
      </c>
    </row>
    <row r="33" spans="1:16" ht="17.25" thickTop="1">
      <c r="A33" s="58"/>
      <c r="B33" s="192" t="s">
        <v>174</v>
      </c>
      <c r="C33" s="58"/>
      <c r="D33" s="199">
        <f>SUM(D3:F4,D6:D8,D10,D12,D14,D16,D22,D24:D26,D28:D30,D32)</f>
        <v>253203</v>
      </c>
      <c r="E33" s="199">
        <f aca="true" t="shared" si="1" ref="E33:P33">SUM(E3:G4,E6:E8,E10,E12,E14,E16,E22,E24:E26,E28:E30,E32)</f>
        <v>346567</v>
      </c>
      <c r="F33" s="199">
        <f t="shared" si="1"/>
        <v>382656</v>
      </c>
      <c r="G33" s="199">
        <f t="shared" si="1"/>
        <v>355228</v>
      </c>
      <c r="H33" s="199">
        <f t="shared" si="1"/>
        <v>28637</v>
      </c>
      <c r="I33" s="199">
        <f t="shared" si="1"/>
        <v>9216</v>
      </c>
      <c r="J33" s="199">
        <f t="shared" si="1"/>
        <v>21752</v>
      </c>
      <c r="K33" s="199">
        <f t="shared" si="1"/>
        <v>12708</v>
      </c>
      <c r="L33" s="199">
        <f t="shared" si="1"/>
        <v>14911</v>
      </c>
      <c r="M33" s="199">
        <f t="shared" si="1"/>
        <v>74283</v>
      </c>
      <c r="N33" s="199">
        <f t="shared" si="1"/>
        <v>49681</v>
      </c>
      <c r="O33" s="199">
        <f t="shared" si="1"/>
        <v>80555</v>
      </c>
      <c r="P33" s="199">
        <f t="shared" si="1"/>
        <v>397188</v>
      </c>
    </row>
    <row r="34" ht="16.5">
      <c r="D34" s="90"/>
    </row>
  </sheetData>
  <sheetProtection/>
  <mergeCells count="27">
    <mergeCell ref="A2:B2"/>
    <mergeCell ref="C31:C32"/>
    <mergeCell ref="C27:C28"/>
    <mergeCell ref="C5:C6"/>
    <mergeCell ref="C9:C10"/>
    <mergeCell ref="C13:C14"/>
    <mergeCell ref="C15:C16"/>
    <mergeCell ref="C21:C22"/>
    <mergeCell ref="C23:C24"/>
    <mergeCell ref="A31:A32"/>
    <mergeCell ref="A17:A18"/>
    <mergeCell ref="A19:A20"/>
    <mergeCell ref="A29:A30"/>
    <mergeCell ref="A21:A22"/>
    <mergeCell ref="A23:A24"/>
    <mergeCell ref="A25:A26"/>
    <mergeCell ref="A27:A28"/>
    <mergeCell ref="G3:I3"/>
    <mergeCell ref="A1:P1"/>
    <mergeCell ref="F17:F20"/>
    <mergeCell ref="A5:A6"/>
    <mergeCell ref="A9:A10"/>
    <mergeCell ref="A13:A14"/>
    <mergeCell ref="A15:A16"/>
    <mergeCell ref="A11:A12"/>
    <mergeCell ref="C11:C12"/>
    <mergeCell ref="D3:F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zoomScalePageLayoutView="0" workbookViewId="0" topLeftCell="A1">
      <selection activeCell="P23" sqref="D23:P23"/>
    </sheetView>
  </sheetViews>
  <sheetFormatPr defaultColWidth="9.00390625" defaultRowHeight="16.5"/>
  <cols>
    <col min="3" max="3" width="22.375" style="0" customWidth="1"/>
    <col min="4" max="4" width="7.125" style="0" bestFit="1" customWidth="1"/>
    <col min="5" max="5" width="6.125" style="0" bestFit="1" customWidth="1"/>
    <col min="6" max="7" width="7.00390625" style="0" bestFit="1" customWidth="1"/>
    <col min="8" max="13" width="6.125" style="0" bestFit="1" customWidth="1"/>
    <col min="14" max="15" width="8.125" style="0" bestFit="1" customWidth="1"/>
    <col min="16" max="16" width="12.25390625" style="0" bestFit="1" customWidth="1"/>
  </cols>
  <sheetData>
    <row r="1" spans="1:16" ht="18" thickBot="1" thickTop="1">
      <c r="A1" s="328" t="s">
        <v>92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</row>
    <row r="2" spans="1:16" ht="18" thickBot="1" thickTop="1">
      <c r="A2" s="328" t="s">
        <v>93</v>
      </c>
      <c r="B2" s="330"/>
      <c r="C2" s="3" t="s">
        <v>94</v>
      </c>
      <c r="D2" s="3" t="s">
        <v>95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4" t="s">
        <v>96</v>
      </c>
    </row>
    <row r="3" spans="1:16" ht="18" thickBot="1" thickTop="1">
      <c r="A3" s="17" t="s">
        <v>97</v>
      </c>
      <c r="B3" s="13" t="s">
        <v>13</v>
      </c>
      <c r="C3" s="60" t="s">
        <v>98</v>
      </c>
      <c r="D3" s="344" t="s">
        <v>99</v>
      </c>
      <c r="E3" s="345"/>
      <c r="F3" s="346"/>
      <c r="G3" s="344" t="s">
        <v>100</v>
      </c>
      <c r="H3" s="345"/>
      <c r="I3" s="346"/>
      <c r="J3" s="7"/>
      <c r="K3" s="15"/>
      <c r="L3" s="15"/>
      <c r="M3" s="15"/>
      <c r="N3" s="15"/>
      <c r="O3" s="18"/>
      <c r="P3" s="19"/>
    </row>
    <row r="4" spans="1:16" ht="17.25" thickBot="1">
      <c r="A4" s="17" t="s">
        <v>101</v>
      </c>
      <c r="B4" s="13" t="s">
        <v>13</v>
      </c>
      <c r="C4" s="14"/>
      <c r="D4" s="193">
        <v>154</v>
      </c>
      <c r="E4" s="62">
        <v>163</v>
      </c>
      <c r="F4" s="15">
        <v>268</v>
      </c>
      <c r="G4" s="15">
        <v>356</v>
      </c>
      <c r="H4" s="15">
        <v>524</v>
      </c>
      <c r="I4" s="15">
        <v>215</v>
      </c>
      <c r="J4" s="15">
        <v>230</v>
      </c>
      <c r="K4" s="15">
        <v>130</v>
      </c>
      <c r="L4" s="15">
        <v>213</v>
      </c>
      <c r="M4" s="15">
        <v>96</v>
      </c>
      <c r="N4" s="15">
        <v>385</v>
      </c>
      <c r="O4" s="15">
        <v>264</v>
      </c>
      <c r="P4" s="15">
        <f aca="true" t="shared" si="0" ref="P4:P22">SUM(D4:O4)</f>
        <v>2998</v>
      </c>
    </row>
    <row r="5" spans="1:16" ht="17.25" thickTop="1">
      <c r="A5" s="332" t="s">
        <v>102</v>
      </c>
      <c r="B5" s="5" t="s">
        <v>11</v>
      </c>
      <c r="C5" s="339" t="s">
        <v>12</v>
      </c>
      <c r="D5" s="6">
        <v>2333</v>
      </c>
      <c r="E5" s="63">
        <v>1474</v>
      </c>
      <c r="F5" s="7">
        <v>2469</v>
      </c>
      <c r="G5" s="7">
        <v>1837</v>
      </c>
      <c r="H5" s="7">
        <v>2672</v>
      </c>
      <c r="I5" s="64">
        <v>1671</v>
      </c>
      <c r="J5" s="64">
        <v>1985</v>
      </c>
      <c r="K5" s="65">
        <v>1675</v>
      </c>
      <c r="L5" s="66">
        <v>2109</v>
      </c>
      <c r="M5" s="66">
        <v>2734</v>
      </c>
      <c r="N5" s="66">
        <v>2241</v>
      </c>
      <c r="O5" s="66">
        <v>2794</v>
      </c>
      <c r="P5" s="29">
        <f t="shared" si="0"/>
        <v>25994</v>
      </c>
    </row>
    <row r="6" spans="1:16" ht="17.25" thickBot="1">
      <c r="A6" s="333"/>
      <c r="B6" s="13" t="s">
        <v>13</v>
      </c>
      <c r="C6" s="340"/>
      <c r="D6" s="15">
        <v>22395</v>
      </c>
      <c r="E6" s="15">
        <v>351</v>
      </c>
      <c r="F6" s="15">
        <v>513</v>
      </c>
      <c r="G6" s="15">
        <v>142</v>
      </c>
      <c r="H6" s="15">
        <v>302</v>
      </c>
      <c r="I6" s="15">
        <v>429</v>
      </c>
      <c r="J6" s="15">
        <v>223</v>
      </c>
      <c r="K6" s="15">
        <v>259</v>
      </c>
      <c r="L6" s="15">
        <v>690</v>
      </c>
      <c r="M6" s="15">
        <v>355</v>
      </c>
      <c r="N6" s="15">
        <v>594</v>
      </c>
      <c r="O6" s="15">
        <v>803</v>
      </c>
      <c r="P6" s="16">
        <f t="shared" si="0"/>
        <v>27056</v>
      </c>
    </row>
    <row r="7" spans="1:16" ht="17.25" thickBot="1">
      <c r="A7" s="17" t="s">
        <v>103</v>
      </c>
      <c r="B7" s="13" t="s">
        <v>104</v>
      </c>
      <c r="C7" s="18" t="s">
        <v>80</v>
      </c>
      <c r="D7" s="15">
        <v>259</v>
      </c>
      <c r="E7" s="15">
        <v>78</v>
      </c>
      <c r="F7" s="15">
        <v>64</v>
      </c>
      <c r="G7" s="15">
        <v>35</v>
      </c>
      <c r="H7" s="15">
        <v>14</v>
      </c>
      <c r="I7" s="15">
        <v>20</v>
      </c>
      <c r="J7" s="15">
        <v>10</v>
      </c>
      <c r="K7" s="15">
        <v>23</v>
      </c>
      <c r="L7" s="15">
        <v>56</v>
      </c>
      <c r="M7" s="15">
        <v>94</v>
      </c>
      <c r="N7" s="15">
        <v>6</v>
      </c>
      <c r="O7" s="15">
        <v>6</v>
      </c>
      <c r="P7" s="16">
        <f t="shared" si="0"/>
        <v>665</v>
      </c>
    </row>
    <row r="8" spans="1:16" ht="18" thickBot="1" thickTop="1">
      <c r="A8" s="334" t="s">
        <v>105</v>
      </c>
      <c r="B8" s="20" t="s">
        <v>11</v>
      </c>
      <c r="C8" s="343" t="s">
        <v>106</v>
      </c>
      <c r="D8" s="6">
        <v>106</v>
      </c>
      <c r="E8" s="7">
        <v>81</v>
      </c>
      <c r="F8" s="7">
        <v>151</v>
      </c>
      <c r="G8" s="7">
        <v>177</v>
      </c>
      <c r="H8" s="7">
        <v>217</v>
      </c>
      <c r="I8" s="21">
        <v>217</v>
      </c>
      <c r="J8" s="7">
        <v>60</v>
      </c>
      <c r="K8" s="7">
        <v>68</v>
      </c>
      <c r="L8" s="22">
        <v>131</v>
      </c>
      <c r="M8" s="22">
        <v>161</v>
      </c>
      <c r="N8" s="22">
        <v>170</v>
      </c>
      <c r="O8" s="22">
        <v>349</v>
      </c>
      <c r="P8" s="70">
        <f t="shared" si="0"/>
        <v>1888</v>
      </c>
    </row>
    <row r="9" spans="1:16" ht="17.25" thickBot="1">
      <c r="A9" s="333"/>
      <c r="B9" s="13" t="s">
        <v>13</v>
      </c>
      <c r="C9" s="340"/>
      <c r="D9" s="15">
        <v>158</v>
      </c>
      <c r="E9" s="15">
        <v>68</v>
      </c>
      <c r="F9" s="15">
        <v>110</v>
      </c>
      <c r="G9" s="15">
        <v>49</v>
      </c>
      <c r="H9" s="15">
        <v>133</v>
      </c>
      <c r="I9" s="15">
        <v>19</v>
      </c>
      <c r="J9" s="15">
        <v>13</v>
      </c>
      <c r="K9" s="15">
        <v>24</v>
      </c>
      <c r="L9" s="15">
        <v>15</v>
      </c>
      <c r="M9" s="15">
        <v>54</v>
      </c>
      <c r="N9" s="15">
        <v>117</v>
      </c>
      <c r="O9" s="15">
        <v>136</v>
      </c>
      <c r="P9" s="19">
        <f t="shared" si="0"/>
        <v>896</v>
      </c>
    </row>
    <row r="10" spans="1:16" ht="18" thickBot="1" thickTop="1">
      <c r="A10" s="334" t="s">
        <v>107</v>
      </c>
      <c r="B10" s="20" t="s">
        <v>11</v>
      </c>
      <c r="C10" s="339" t="s">
        <v>80</v>
      </c>
      <c r="D10" s="6">
        <v>106</v>
      </c>
      <c r="E10" s="7">
        <v>98</v>
      </c>
      <c r="F10" s="7">
        <v>110</v>
      </c>
      <c r="G10" s="86">
        <v>120</v>
      </c>
      <c r="H10" s="86">
        <v>123</v>
      </c>
      <c r="I10" s="66">
        <v>93</v>
      </c>
      <c r="J10" s="66">
        <v>109</v>
      </c>
      <c r="K10" s="22">
        <v>93</v>
      </c>
      <c r="L10" s="22">
        <v>105</v>
      </c>
      <c r="M10" s="22">
        <v>149</v>
      </c>
      <c r="N10" s="22">
        <v>105</v>
      </c>
      <c r="O10" s="22">
        <v>133</v>
      </c>
      <c r="P10" s="70">
        <f t="shared" si="0"/>
        <v>1344</v>
      </c>
    </row>
    <row r="11" spans="1:16" ht="17.25" thickBot="1">
      <c r="A11" s="333"/>
      <c r="B11" s="13" t="s">
        <v>13</v>
      </c>
      <c r="C11" s="340"/>
      <c r="D11" s="15">
        <v>54</v>
      </c>
      <c r="E11" s="15">
        <v>36</v>
      </c>
      <c r="F11" s="15">
        <v>74</v>
      </c>
      <c r="G11" s="15">
        <v>24</v>
      </c>
      <c r="H11" s="15">
        <v>33</v>
      </c>
      <c r="I11" s="15">
        <v>34</v>
      </c>
      <c r="J11" s="15">
        <v>53</v>
      </c>
      <c r="K11" s="15">
        <v>50</v>
      </c>
      <c r="L11" s="15">
        <v>56</v>
      </c>
      <c r="M11" s="30">
        <v>33</v>
      </c>
      <c r="N11" s="15">
        <v>87</v>
      </c>
      <c r="O11" s="15">
        <v>150</v>
      </c>
      <c r="P11" s="19">
        <f t="shared" si="0"/>
        <v>684</v>
      </c>
    </row>
    <row r="12" spans="1:16" ht="18" thickBot="1" thickTop="1">
      <c r="A12" s="334" t="s">
        <v>79</v>
      </c>
      <c r="B12" s="43" t="s">
        <v>11</v>
      </c>
      <c r="C12" s="339" t="s">
        <v>80</v>
      </c>
      <c r="D12" s="6">
        <v>65</v>
      </c>
      <c r="E12" s="88">
        <v>43</v>
      </c>
      <c r="F12" s="88">
        <v>71</v>
      </c>
      <c r="G12" s="7">
        <v>85</v>
      </c>
      <c r="H12" s="44">
        <v>73</v>
      </c>
      <c r="I12" s="44">
        <v>82</v>
      </c>
      <c r="J12" s="44">
        <v>77</v>
      </c>
      <c r="K12" s="44">
        <v>79</v>
      </c>
      <c r="L12" s="24">
        <v>64</v>
      </c>
      <c r="M12" s="44">
        <v>77</v>
      </c>
      <c r="N12" s="45">
        <v>84</v>
      </c>
      <c r="O12" s="44">
        <v>84</v>
      </c>
      <c r="P12" s="70">
        <f t="shared" si="0"/>
        <v>884</v>
      </c>
    </row>
    <row r="13" spans="1:16" ht="17.25" thickBot="1">
      <c r="A13" s="333"/>
      <c r="B13" s="13" t="s">
        <v>13</v>
      </c>
      <c r="C13" s="340"/>
      <c r="D13" s="15">
        <v>35</v>
      </c>
      <c r="E13" s="68">
        <v>49</v>
      </c>
      <c r="F13" s="68">
        <v>42</v>
      </c>
      <c r="G13" s="15">
        <v>51</v>
      </c>
      <c r="H13" s="15">
        <v>24</v>
      </c>
      <c r="I13" s="15">
        <v>13</v>
      </c>
      <c r="J13" s="15">
        <v>12</v>
      </c>
      <c r="K13" s="15">
        <v>16</v>
      </c>
      <c r="L13" s="15">
        <v>3</v>
      </c>
      <c r="M13" s="15">
        <v>36</v>
      </c>
      <c r="N13" s="46">
        <v>40</v>
      </c>
      <c r="O13" s="15">
        <v>171</v>
      </c>
      <c r="P13" s="19">
        <f t="shared" si="0"/>
        <v>492</v>
      </c>
    </row>
    <row r="14" spans="1:16" ht="18" thickBot="1" thickTop="1">
      <c r="A14" s="334" t="s">
        <v>81</v>
      </c>
      <c r="B14" s="20" t="s">
        <v>11</v>
      </c>
      <c r="C14" s="343" t="s">
        <v>82</v>
      </c>
      <c r="D14" s="89">
        <v>701</v>
      </c>
      <c r="E14" s="89">
        <v>244</v>
      </c>
      <c r="F14" s="89">
        <v>441</v>
      </c>
      <c r="G14" s="7">
        <v>364</v>
      </c>
      <c r="H14" s="22">
        <v>623</v>
      </c>
      <c r="I14" s="22">
        <v>413</v>
      </c>
      <c r="J14" s="22">
        <v>634</v>
      </c>
      <c r="K14" s="24">
        <v>361</v>
      </c>
      <c r="L14" s="24">
        <v>218</v>
      </c>
      <c r="M14" s="24">
        <v>277</v>
      </c>
      <c r="N14" s="22">
        <v>317</v>
      </c>
      <c r="O14" s="22">
        <v>224</v>
      </c>
      <c r="P14" s="70">
        <f t="shared" si="0"/>
        <v>4817</v>
      </c>
    </row>
    <row r="15" spans="1:16" ht="17.25" thickBot="1">
      <c r="A15" s="333"/>
      <c r="B15" s="13" t="s">
        <v>13</v>
      </c>
      <c r="C15" s="340" t="s">
        <v>82</v>
      </c>
      <c r="D15" s="15">
        <v>94</v>
      </c>
      <c r="E15" s="15">
        <v>95</v>
      </c>
      <c r="F15" s="15">
        <v>138</v>
      </c>
      <c r="G15" s="15">
        <v>90</v>
      </c>
      <c r="H15" s="15">
        <v>260</v>
      </c>
      <c r="I15" s="15">
        <v>66</v>
      </c>
      <c r="J15" s="15">
        <v>94</v>
      </c>
      <c r="K15" s="15">
        <v>110</v>
      </c>
      <c r="L15" s="15">
        <v>121</v>
      </c>
      <c r="M15" s="15">
        <v>164</v>
      </c>
      <c r="N15" s="15">
        <v>123</v>
      </c>
      <c r="O15" s="15">
        <v>80</v>
      </c>
      <c r="P15" s="19">
        <f t="shared" si="0"/>
        <v>1435</v>
      </c>
    </row>
    <row r="16" spans="1:16" ht="17.25" thickBot="1">
      <c r="A16" s="334" t="s">
        <v>83</v>
      </c>
      <c r="B16" s="47" t="s">
        <v>84</v>
      </c>
      <c r="C16" s="48" t="s">
        <v>85</v>
      </c>
      <c r="D16" s="49">
        <v>0</v>
      </c>
      <c r="E16" s="49">
        <v>6</v>
      </c>
      <c r="F16" s="49">
        <v>6</v>
      </c>
      <c r="G16" s="49">
        <v>9</v>
      </c>
      <c r="H16" s="49">
        <v>31</v>
      </c>
      <c r="I16" s="49">
        <v>5</v>
      </c>
      <c r="J16" s="49">
        <v>1</v>
      </c>
      <c r="K16" s="49">
        <v>0</v>
      </c>
      <c r="L16" s="49">
        <v>0</v>
      </c>
      <c r="M16" s="49">
        <v>8</v>
      </c>
      <c r="N16" s="49">
        <v>7</v>
      </c>
      <c r="O16" s="49">
        <v>15</v>
      </c>
      <c r="P16" s="19">
        <f t="shared" si="0"/>
        <v>88</v>
      </c>
    </row>
    <row r="17" spans="1:16" ht="17.25" thickBot="1">
      <c r="A17" s="333"/>
      <c r="B17" s="13" t="s">
        <v>13</v>
      </c>
      <c r="C17" s="51" t="s">
        <v>86</v>
      </c>
      <c r="D17" s="15">
        <v>0</v>
      </c>
      <c r="E17" s="15">
        <v>993</v>
      </c>
      <c r="F17" s="15">
        <v>567</v>
      </c>
      <c r="G17" s="15">
        <v>903</v>
      </c>
      <c r="H17" s="15">
        <v>1024</v>
      </c>
      <c r="I17" s="15">
        <v>200</v>
      </c>
      <c r="J17" s="15">
        <v>16</v>
      </c>
      <c r="K17" s="15">
        <v>0</v>
      </c>
      <c r="L17" s="15">
        <v>0</v>
      </c>
      <c r="M17" s="15">
        <v>608</v>
      </c>
      <c r="N17" s="15">
        <v>160</v>
      </c>
      <c r="O17" s="15">
        <v>570</v>
      </c>
      <c r="P17" s="19">
        <f t="shared" si="0"/>
        <v>5041</v>
      </c>
    </row>
    <row r="18" spans="1:16" ht="18" thickBot="1" thickTop="1">
      <c r="A18" s="334" t="s">
        <v>87</v>
      </c>
      <c r="B18" s="20" t="s">
        <v>11</v>
      </c>
      <c r="C18" s="339" t="s">
        <v>88</v>
      </c>
      <c r="D18" s="6">
        <v>6360</v>
      </c>
      <c r="E18" s="7">
        <v>5329</v>
      </c>
      <c r="F18" s="7">
        <v>8726</v>
      </c>
      <c r="G18" s="22">
        <v>7706</v>
      </c>
      <c r="H18" s="22">
        <v>8622</v>
      </c>
      <c r="I18" s="22">
        <v>6975</v>
      </c>
      <c r="J18" s="22">
        <v>7956</v>
      </c>
      <c r="K18" s="22">
        <v>3252</v>
      </c>
      <c r="L18" s="22">
        <v>3883</v>
      </c>
      <c r="M18" s="22">
        <v>4634</v>
      </c>
      <c r="N18" s="22">
        <v>4134</v>
      </c>
      <c r="O18" s="22">
        <v>4743</v>
      </c>
      <c r="P18" s="70">
        <f t="shared" si="0"/>
        <v>72320</v>
      </c>
    </row>
    <row r="19" spans="1:16" ht="17.25" thickBot="1">
      <c r="A19" s="333"/>
      <c r="B19" s="13" t="s">
        <v>13</v>
      </c>
      <c r="C19" s="340"/>
      <c r="D19" s="15">
        <v>3790</v>
      </c>
      <c r="E19" s="15">
        <v>2984</v>
      </c>
      <c r="F19" s="15">
        <v>7387</v>
      </c>
      <c r="G19" s="15">
        <v>6095</v>
      </c>
      <c r="H19" s="15">
        <v>5731</v>
      </c>
      <c r="I19" s="15">
        <v>3211</v>
      </c>
      <c r="J19" s="15">
        <v>3371</v>
      </c>
      <c r="K19" s="15">
        <v>3325</v>
      </c>
      <c r="L19" s="15">
        <v>3682</v>
      </c>
      <c r="M19" s="15">
        <v>6488</v>
      </c>
      <c r="N19" s="15">
        <v>6890</v>
      </c>
      <c r="O19" s="15">
        <v>5649</v>
      </c>
      <c r="P19" s="19">
        <f t="shared" si="0"/>
        <v>58603</v>
      </c>
    </row>
    <row r="20" spans="1:16" ht="17.25" thickBot="1">
      <c r="A20" s="12" t="s">
        <v>89</v>
      </c>
      <c r="B20" s="13" t="s">
        <v>13</v>
      </c>
      <c r="C20" s="18" t="s">
        <v>86</v>
      </c>
      <c r="D20" s="15">
        <v>120</v>
      </c>
      <c r="E20" s="15">
        <v>0</v>
      </c>
      <c r="F20" s="15">
        <v>1030</v>
      </c>
      <c r="G20" s="15">
        <v>7635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720</v>
      </c>
      <c r="N20" s="15">
        <v>0</v>
      </c>
      <c r="O20" s="18">
        <v>0</v>
      </c>
      <c r="P20" s="19">
        <f t="shared" si="0"/>
        <v>9505</v>
      </c>
    </row>
    <row r="21" spans="1:16" ht="18" thickBot="1" thickTop="1">
      <c r="A21" s="334" t="s">
        <v>90</v>
      </c>
      <c r="B21" s="20" t="s">
        <v>11</v>
      </c>
      <c r="C21" s="339" t="s">
        <v>91</v>
      </c>
      <c r="D21" s="6">
        <v>113</v>
      </c>
      <c r="E21" s="7">
        <v>111</v>
      </c>
      <c r="F21" s="7">
        <v>159</v>
      </c>
      <c r="G21" s="7">
        <v>147</v>
      </c>
      <c r="H21" s="7">
        <v>168</v>
      </c>
      <c r="I21" s="21">
        <v>140</v>
      </c>
      <c r="J21" s="7">
        <v>187</v>
      </c>
      <c r="K21" s="7">
        <v>160</v>
      </c>
      <c r="L21" s="22">
        <v>183</v>
      </c>
      <c r="M21" s="22">
        <v>209</v>
      </c>
      <c r="N21" s="22">
        <v>213</v>
      </c>
      <c r="O21" s="22">
        <v>228</v>
      </c>
      <c r="P21" s="70">
        <f t="shared" si="0"/>
        <v>2018</v>
      </c>
    </row>
    <row r="22" spans="1:16" ht="17.25" thickBot="1">
      <c r="A22" s="335"/>
      <c r="B22" s="13" t="s">
        <v>13</v>
      </c>
      <c r="C22" s="340"/>
      <c r="D22" s="15">
        <v>16</v>
      </c>
      <c r="E22" s="15">
        <v>25</v>
      </c>
      <c r="F22" s="15">
        <v>38</v>
      </c>
      <c r="G22" s="15">
        <v>63</v>
      </c>
      <c r="H22" s="15">
        <v>42</v>
      </c>
      <c r="I22" s="15">
        <v>11</v>
      </c>
      <c r="J22" s="15">
        <v>1</v>
      </c>
      <c r="K22" s="15">
        <v>1</v>
      </c>
      <c r="L22" s="15">
        <v>0</v>
      </c>
      <c r="M22" s="15">
        <v>29</v>
      </c>
      <c r="N22" s="54">
        <v>49</v>
      </c>
      <c r="O22" s="15">
        <v>51</v>
      </c>
      <c r="P22" s="19">
        <f t="shared" si="0"/>
        <v>326</v>
      </c>
    </row>
    <row r="23" spans="2:16" ht="17.25" thickTop="1">
      <c r="B23" s="192" t="s">
        <v>174</v>
      </c>
      <c r="D23" s="198">
        <f>SUM(D3,D4,D6:D7,D9,D11,D13,D15:D17,D19:D20,D22)</f>
        <v>27075</v>
      </c>
      <c r="E23" s="198">
        <f aca="true" t="shared" si="1" ref="E23:P23">SUM(E3,E4,E6:E7,E9,E11,E13,E15:E17,E19:E20,E22)</f>
        <v>4848</v>
      </c>
      <c r="F23" s="198">
        <f t="shared" si="1"/>
        <v>10237</v>
      </c>
      <c r="G23" s="198">
        <f t="shared" si="1"/>
        <v>15452</v>
      </c>
      <c r="H23" s="198">
        <f t="shared" si="1"/>
        <v>8118</v>
      </c>
      <c r="I23" s="198">
        <f t="shared" si="1"/>
        <v>4223</v>
      </c>
      <c r="J23" s="198">
        <f t="shared" si="1"/>
        <v>4024</v>
      </c>
      <c r="K23" s="198">
        <f t="shared" si="1"/>
        <v>3938</v>
      </c>
      <c r="L23" s="198">
        <f t="shared" si="1"/>
        <v>4836</v>
      </c>
      <c r="M23" s="198">
        <f t="shared" si="1"/>
        <v>8685</v>
      </c>
      <c r="N23" s="198">
        <f t="shared" si="1"/>
        <v>8458</v>
      </c>
      <c r="O23" s="198">
        <f t="shared" si="1"/>
        <v>7895</v>
      </c>
      <c r="P23" s="198">
        <f t="shared" si="1"/>
        <v>107789</v>
      </c>
    </row>
  </sheetData>
  <sheetProtection/>
  <mergeCells count="19">
    <mergeCell ref="A21:A22"/>
    <mergeCell ref="C21:C22"/>
    <mergeCell ref="A14:A15"/>
    <mergeCell ref="C14:C15"/>
    <mergeCell ref="A16:A17"/>
    <mergeCell ref="A18:A19"/>
    <mergeCell ref="C18:C19"/>
    <mergeCell ref="A8:A9"/>
    <mergeCell ref="C8:C9"/>
    <mergeCell ref="A10:A11"/>
    <mergeCell ref="C10:C11"/>
    <mergeCell ref="A12:A13"/>
    <mergeCell ref="C12:C13"/>
    <mergeCell ref="A1:P1"/>
    <mergeCell ref="D3:F3"/>
    <mergeCell ref="G3:I3"/>
    <mergeCell ref="A5:A6"/>
    <mergeCell ref="C5:C6"/>
    <mergeCell ref="A2:B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zoomScalePageLayoutView="0" workbookViewId="0" topLeftCell="A1">
      <selection activeCell="O23" sqref="O23:P23"/>
    </sheetView>
  </sheetViews>
  <sheetFormatPr defaultColWidth="9.00390625" defaultRowHeight="16.5"/>
  <cols>
    <col min="1" max="1" width="14.875" style="0" customWidth="1"/>
    <col min="2" max="2" width="11.375" style="0" customWidth="1"/>
    <col min="3" max="3" width="12.375" style="0" customWidth="1"/>
    <col min="16" max="16" width="13.00390625" style="0" customWidth="1"/>
  </cols>
  <sheetData>
    <row r="1" spans="1:16" ht="18" thickBot="1" thickTop="1">
      <c r="A1" s="328" t="s">
        <v>92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</row>
    <row r="2" spans="1:16" ht="18" thickBot="1" thickTop="1">
      <c r="A2" s="91" t="s">
        <v>93</v>
      </c>
      <c r="B2" s="92"/>
      <c r="C2" s="3" t="s">
        <v>94</v>
      </c>
      <c r="D2" s="3" t="s">
        <v>95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4" t="s">
        <v>108</v>
      </c>
    </row>
    <row r="3" spans="1:16" ht="18" thickBot="1" thickTop="1">
      <c r="A3" s="17" t="s">
        <v>101</v>
      </c>
      <c r="B3" s="13" t="s">
        <v>13</v>
      </c>
      <c r="C3" s="14"/>
      <c r="D3" s="117">
        <v>196</v>
      </c>
      <c r="E3" s="62">
        <v>237</v>
      </c>
      <c r="F3" s="15">
        <v>393</v>
      </c>
      <c r="G3" s="15">
        <v>212</v>
      </c>
      <c r="H3" s="15">
        <v>542</v>
      </c>
      <c r="I3" s="15">
        <v>176</v>
      </c>
      <c r="J3" s="15">
        <v>304</v>
      </c>
      <c r="K3" s="15">
        <v>251</v>
      </c>
      <c r="L3" s="15">
        <v>365</v>
      </c>
      <c r="M3" s="15">
        <v>161</v>
      </c>
      <c r="N3" s="15">
        <v>259</v>
      </c>
      <c r="O3" s="15">
        <v>399</v>
      </c>
      <c r="P3" s="15">
        <f aca="true" t="shared" si="0" ref="P3:P22">SUM(D3:O3)</f>
        <v>3495</v>
      </c>
    </row>
    <row r="4" spans="1:16" ht="18" thickBot="1" thickTop="1">
      <c r="A4" s="348" t="s">
        <v>102</v>
      </c>
      <c r="B4" s="93" t="s">
        <v>11</v>
      </c>
      <c r="C4" s="349" t="s">
        <v>12</v>
      </c>
      <c r="D4" s="94">
        <v>1288</v>
      </c>
      <c r="E4" s="63">
        <v>1869</v>
      </c>
      <c r="F4" s="95">
        <v>2383</v>
      </c>
      <c r="G4" s="96">
        <v>3141</v>
      </c>
      <c r="H4" s="96">
        <v>3618</v>
      </c>
      <c r="I4" s="97">
        <v>2941</v>
      </c>
      <c r="J4" s="97">
        <v>2745</v>
      </c>
      <c r="K4" s="98">
        <v>2252</v>
      </c>
      <c r="L4" s="97">
        <v>2646</v>
      </c>
      <c r="M4" s="99">
        <v>3018</v>
      </c>
      <c r="N4" s="99">
        <v>3187</v>
      </c>
      <c r="O4" s="99">
        <v>3018</v>
      </c>
      <c r="P4" s="15">
        <f t="shared" si="0"/>
        <v>32106</v>
      </c>
    </row>
    <row r="5" spans="1:16" ht="18" thickBot="1" thickTop="1">
      <c r="A5" s="348"/>
      <c r="B5" s="100" t="s">
        <v>13</v>
      </c>
      <c r="C5" s="350"/>
      <c r="D5" s="101">
        <v>330</v>
      </c>
      <c r="E5" s="62">
        <v>260</v>
      </c>
      <c r="F5" s="102">
        <v>993</v>
      </c>
      <c r="G5" s="102">
        <v>886</v>
      </c>
      <c r="H5" s="102">
        <v>586</v>
      </c>
      <c r="I5" s="103">
        <v>963</v>
      </c>
      <c r="J5" s="103">
        <v>411</v>
      </c>
      <c r="K5" s="104">
        <v>888</v>
      </c>
      <c r="L5" s="103">
        <v>2001</v>
      </c>
      <c r="M5" s="105">
        <v>624</v>
      </c>
      <c r="N5" s="105">
        <v>336</v>
      </c>
      <c r="O5" s="105">
        <v>785</v>
      </c>
      <c r="P5" s="15">
        <f t="shared" si="0"/>
        <v>9063</v>
      </c>
    </row>
    <row r="6" spans="1:16" ht="18" thickBot="1" thickTop="1">
      <c r="A6" s="106" t="s">
        <v>109</v>
      </c>
      <c r="B6" s="100" t="s">
        <v>13</v>
      </c>
      <c r="C6" s="107" t="s">
        <v>80</v>
      </c>
      <c r="D6" s="108">
        <v>4</v>
      </c>
      <c r="E6" s="15">
        <v>35</v>
      </c>
      <c r="F6" s="15">
        <v>85</v>
      </c>
      <c r="G6" s="15">
        <v>30</v>
      </c>
      <c r="H6" s="15">
        <v>53</v>
      </c>
      <c r="I6" s="15">
        <v>39</v>
      </c>
      <c r="J6" s="15">
        <v>4</v>
      </c>
      <c r="K6" s="15">
        <v>4</v>
      </c>
      <c r="L6" s="15">
        <v>57</v>
      </c>
      <c r="M6" s="109">
        <v>272</v>
      </c>
      <c r="N6" s="109">
        <v>136</v>
      </c>
      <c r="O6" s="109">
        <v>246</v>
      </c>
      <c r="P6" s="16">
        <f t="shared" si="0"/>
        <v>965</v>
      </c>
    </row>
    <row r="7" spans="1:16" ht="18" thickBot="1" thickTop="1">
      <c r="A7" s="110" t="s">
        <v>103</v>
      </c>
      <c r="B7" s="100" t="s">
        <v>104</v>
      </c>
      <c r="C7" s="111" t="s">
        <v>80</v>
      </c>
      <c r="D7" s="108">
        <v>35</v>
      </c>
      <c r="E7" s="15">
        <v>12</v>
      </c>
      <c r="F7" s="15">
        <v>70</v>
      </c>
      <c r="G7" s="15">
        <v>11</v>
      </c>
      <c r="H7" s="15">
        <v>66</v>
      </c>
      <c r="I7" s="15">
        <v>73</v>
      </c>
      <c r="J7" s="15">
        <v>7</v>
      </c>
      <c r="K7" s="15">
        <v>2</v>
      </c>
      <c r="L7" s="15">
        <v>38</v>
      </c>
      <c r="M7" s="15">
        <v>18</v>
      </c>
      <c r="N7" s="15">
        <v>6</v>
      </c>
      <c r="O7" s="15">
        <v>53</v>
      </c>
      <c r="P7" s="16">
        <f t="shared" si="0"/>
        <v>391</v>
      </c>
    </row>
    <row r="8" spans="1:16" ht="18" thickBot="1" thickTop="1">
      <c r="A8" s="351" t="s">
        <v>105</v>
      </c>
      <c r="B8" s="113" t="s">
        <v>11</v>
      </c>
      <c r="C8" s="352" t="s">
        <v>106</v>
      </c>
      <c r="D8" s="6">
        <v>89</v>
      </c>
      <c r="E8" s="7">
        <v>107</v>
      </c>
      <c r="F8" s="7">
        <v>250</v>
      </c>
      <c r="G8" s="7">
        <v>191</v>
      </c>
      <c r="H8" s="7">
        <v>278</v>
      </c>
      <c r="I8" s="21">
        <v>109</v>
      </c>
      <c r="J8" s="7">
        <v>53</v>
      </c>
      <c r="K8" s="7">
        <v>56</v>
      </c>
      <c r="L8" s="22">
        <v>73</v>
      </c>
      <c r="M8" s="22">
        <v>212</v>
      </c>
      <c r="N8" s="22">
        <v>197</v>
      </c>
      <c r="O8" s="22">
        <v>446</v>
      </c>
      <c r="P8" s="70">
        <f t="shared" si="0"/>
        <v>2061</v>
      </c>
    </row>
    <row r="9" spans="1:16" ht="17.25" thickBot="1">
      <c r="A9" s="333"/>
      <c r="B9" s="13" t="s">
        <v>13</v>
      </c>
      <c r="C9" s="340"/>
      <c r="D9" s="15">
        <v>16</v>
      </c>
      <c r="E9" s="15">
        <v>47</v>
      </c>
      <c r="F9" s="15">
        <v>76</v>
      </c>
      <c r="G9" s="15">
        <v>50</v>
      </c>
      <c r="H9" s="15">
        <v>26</v>
      </c>
      <c r="I9" s="15">
        <v>116</v>
      </c>
      <c r="J9" s="15">
        <v>3</v>
      </c>
      <c r="K9" s="15">
        <v>0</v>
      </c>
      <c r="L9" s="15">
        <v>26</v>
      </c>
      <c r="M9" s="15">
        <v>118</v>
      </c>
      <c r="N9" s="15">
        <v>45</v>
      </c>
      <c r="O9" s="15">
        <v>58</v>
      </c>
      <c r="P9" s="19">
        <f t="shared" si="0"/>
        <v>581</v>
      </c>
    </row>
    <row r="10" spans="1:16" ht="18" customHeight="1" thickBot="1" thickTop="1">
      <c r="A10" s="334" t="s">
        <v>107</v>
      </c>
      <c r="B10" s="20" t="s">
        <v>11</v>
      </c>
      <c r="C10" s="339" t="s">
        <v>80</v>
      </c>
      <c r="D10" s="6">
        <v>98</v>
      </c>
      <c r="E10" s="7">
        <v>267</v>
      </c>
      <c r="F10" s="7">
        <v>343</v>
      </c>
      <c r="G10" s="86">
        <v>258</v>
      </c>
      <c r="H10" s="86">
        <v>298</v>
      </c>
      <c r="I10" s="66">
        <v>220</v>
      </c>
      <c r="J10" s="66">
        <v>206</v>
      </c>
      <c r="K10" s="22">
        <v>201</v>
      </c>
      <c r="L10" s="22">
        <v>303</v>
      </c>
      <c r="M10" s="22">
        <v>355</v>
      </c>
      <c r="N10" s="22">
        <v>312</v>
      </c>
      <c r="O10" s="22">
        <v>227</v>
      </c>
      <c r="P10" s="70">
        <f t="shared" si="0"/>
        <v>3088</v>
      </c>
    </row>
    <row r="11" spans="1:16" ht="17.25" thickBot="1">
      <c r="A11" s="333"/>
      <c r="B11" s="13" t="s">
        <v>13</v>
      </c>
      <c r="C11" s="340"/>
      <c r="D11" s="15">
        <v>24</v>
      </c>
      <c r="E11" s="15">
        <v>17</v>
      </c>
      <c r="F11" s="15">
        <v>189</v>
      </c>
      <c r="G11" s="15">
        <v>33</v>
      </c>
      <c r="H11" s="15">
        <v>75</v>
      </c>
      <c r="I11" s="15">
        <v>76</v>
      </c>
      <c r="J11" s="15">
        <v>10</v>
      </c>
      <c r="K11" s="15">
        <v>15</v>
      </c>
      <c r="L11" s="15">
        <v>151</v>
      </c>
      <c r="M11" s="30">
        <v>35</v>
      </c>
      <c r="N11" s="15">
        <v>44</v>
      </c>
      <c r="O11" s="15">
        <v>53</v>
      </c>
      <c r="P11" s="19">
        <f t="shared" si="0"/>
        <v>722</v>
      </c>
    </row>
    <row r="12" spans="1:16" ht="18" thickBot="1" thickTop="1">
      <c r="A12" s="334" t="s">
        <v>79</v>
      </c>
      <c r="B12" s="43" t="s">
        <v>11</v>
      </c>
      <c r="C12" s="339" t="s">
        <v>80</v>
      </c>
      <c r="D12" s="6">
        <v>45</v>
      </c>
      <c r="E12" s="88">
        <v>58</v>
      </c>
      <c r="F12" s="88">
        <v>83</v>
      </c>
      <c r="G12" s="7">
        <v>87</v>
      </c>
      <c r="H12" s="44">
        <v>79</v>
      </c>
      <c r="I12" s="44">
        <v>77</v>
      </c>
      <c r="J12" s="44">
        <v>59</v>
      </c>
      <c r="K12" s="44">
        <v>50</v>
      </c>
      <c r="L12" s="24">
        <v>67</v>
      </c>
      <c r="M12" s="44">
        <v>104</v>
      </c>
      <c r="N12" s="45">
        <v>113</v>
      </c>
      <c r="O12" s="44" t="s">
        <v>100</v>
      </c>
      <c r="P12" s="70">
        <f t="shared" si="0"/>
        <v>822</v>
      </c>
    </row>
    <row r="13" spans="1:16" ht="17.25" thickBot="1">
      <c r="A13" s="333"/>
      <c r="B13" s="13" t="s">
        <v>13</v>
      </c>
      <c r="C13" s="340"/>
      <c r="D13" s="15">
        <v>4</v>
      </c>
      <c r="E13" s="68">
        <v>15</v>
      </c>
      <c r="F13" s="68">
        <v>12</v>
      </c>
      <c r="G13" s="15">
        <v>20</v>
      </c>
      <c r="H13" s="15">
        <v>79</v>
      </c>
      <c r="I13" s="15">
        <v>94</v>
      </c>
      <c r="J13" s="15">
        <v>11</v>
      </c>
      <c r="K13" s="15">
        <v>6</v>
      </c>
      <c r="L13" s="15">
        <v>3</v>
      </c>
      <c r="M13" s="15">
        <v>45</v>
      </c>
      <c r="N13" s="46">
        <v>12</v>
      </c>
      <c r="O13" s="15">
        <v>21</v>
      </c>
      <c r="P13" s="19">
        <f t="shared" si="0"/>
        <v>322</v>
      </c>
    </row>
    <row r="14" spans="1:16" ht="18" thickBot="1" thickTop="1">
      <c r="A14" s="334" t="s">
        <v>81</v>
      </c>
      <c r="B14" s="20" t="s">
        <v>11</v>
      </c>
      <c r="C14" s="343" t="s">
        <v>82</v>
      </c>
      <c r="D14" s="89">
        <v>236</v>
      </c>
      <c r="E14" s="89">
        <v>259</v>
      </c>
      <c r="F14" s="89">
        <v>418</v>
      </c>
      <c r="G14" s="7">
        <v>334</v>
      </c>
      <c r="H14" s="22">
        <v>359</v>
      </c>
      <c r="I14" s="22">
        <v>219</v>
      </c>
      <c r="J14" s="22">
        <v>197</v>
      </c>
      <c r="K14" s="24">
        <v>76</v>
      </c>
      <c r="L14" s="24">
        <v>58</v>
      </c>
      <c r="M14" s="24">
        <v>103</v>
      </c>
      <c r="N14" s="22">
        <v>86</v>
      </c>
      <c r="O14" s="22"/>
      <c r="P14" s="70">
        <f t="shared" si="0"/>
        <v>2345</v>
      </c>
    </row>
    <row r="15" spans="1:16" ht="17.25" thickBot="1">
      <c r="A15" s="333"/>
      <c r="B15" s="13" t="s">
        <v>13</v>
      </c>
      <c r="C15" s="340" t="s">
        <v>82</v>
      </c>
      <c r="D15" s="15">
        <v>10</v>
      </c>
      <c r="E15" s="15">
        <v>44</v>
      </c>
      <c r="F15" s="15">
        <v>119</v>
      </c>
      <c r="G15" s="15">
        <v>244</v>
      </c>
      <c r="H15" s="15">
        <v>56</v>
      </c>
      <c r="I15" s="15">
        <v>165</v>
      </c>
      <c r="J15" s="15">
        <v>26</v>
      </c>
      <c r="K15" s="15">
        <v>54</v>
      </c>
      <c r="L15" s="15">
        <v>195</v>
      </c>
      <c r="M15" s="15">
        <v>268</v>
      </c>
      <c r="N15" s="15">
        <v>98</v>
      </c>
      <c r="O15" s="15">
        <v>645</v>
      </c>
      <c r="P15" s="19">
        <f t="shared" si="0"/>
        <v>1924</v>
      </c>
    </row>
    <row r="16" spans="1:16" ht="18" customHeight="1" thickBot="1" thickTop="1">
      <c r="A16" s="334" t="s">
        <v>87</v>
      </c>
      <c r="B16" s="20" t="s">
        <v>11</v>
      </c>
      <c r="C16" s="339" t="s">
        <v>88</v>
      </c>
      <c r="D16" s="6">
        <v>2285</v>
      </c>
      <c r="E16" s="7">
        <v>2876</v>
      </c>
      <c r="F16" s="7">
        <v>4021</v>
      </c>
      <c r="G16" s="22">
        <v>3454</v>
      </c>
      <c r="H16" s="22">
        <v>3718</v>
      </c>
      <c r="I16" s="22">
        <v>3218</v>
      </c>
      <c r="J16" s="22">
        <v>3135</v>
      </c>
      <c r="K16" s="22">
        <v>2943</v>
      </c>
      <c r="L16" s="22">
        <v>3574</v>
      </c>
      <c r="M16" s="22">
        <v>4712</v>
      </c>
      <c r="N16" s="22">
        <v>4431</v>
      </c>
      <c r="O16" s="80"/>
      <c r="P16" s="70">
        <f t="shared" si="0"/>
        <v>38367</v>
      </c>
    </row>
    <row r="17" spans="1:16" ht="17.25" thickBot="1">
      <c r="A17" s="333"/>
      <c r="B17" s="13" t="s">
        <v>13</v>
      </c>
      <c r="C17" s="340"/>
      <c r="D17" s="15">
        <v>2405</v>
      </c>
      <c r="E17" s="15">
        <v>935</v>
      </c>
      <c r="F17" s="15">
        <v>1913</v>
      </c>
      <c r="G17" s="15">
        <v>3462</v>
      </c>
      <c r="H17" s="15">
        <v>3282</v>
      </c>
      <c r="I17" s="15">
        <v>4358</v>
      </c>
      <c r="J17" s="15">
        <v>2389</v>
      </c>
      <c r="K17" s="15">
        <v>2528</v>
      </c>
      <c r="L17" s="15">
        <v>3068</v>
      </c>
      <c r="M17" s="15">
        <v>8568</v>
      </c>
      <c r="N17" s="15">
        <v>4976</v>
      </c>
      <c r="O17" s="15"/>
      <c r="P17" s="19">
        <f t="shared" si="0"/>
        <v>37884</v>
      </c>
    </row>
    <row r="18" spans="1:16" ht="17.25" thickBot="1">
      <c r="A18" s="12" t="s">
        <v>89</v>
      </c>
      <c r="B18" s="13" t="s">
        <v>13</v>
      </c>
      <c r="C18" s="18" t="s">
        <v>86</v>
      </c>
      <c r="D18" s="15">
        <v>0</v>
      </c>
      <c r="E18" s="15">
        <v>0</v>
      </c>
      <c r="F18" s="15">
        <v>0</v>
      </c>
      <c r="G18" s="15">
        <v>120</v>
      </c>
      <c r="H18" s="15">
        <v>390</v>
      </c>
      <c r="I18" s="15">
        <v>60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7400</v>
      </c>
      <c r="P18" s="19">
        <f t="shared" si="0"/>
        <v>7970</v>
      </c>
    </row>
    <row r="19" spans="1:16" ht="18" customHeight="1" thickBot="1" thickTop="1">
      <c r="A19" s="334" t="s">
        <v>90</v>
      </c>
      <c r="B19" s="20" t="s">
        <v>11</v>
      </c>
      <c r="C19" s="339" t="s">
        <v>91</v>
      </c>
      <c r="D19" s="6" t="s">
        <v>110</v>
      </c>
      <c r="E19" s="7" t="s">
        <v>111</v>
      </c>
      <c r="F19" s="7" t="s">
        <v>112</v>
      </c>
      <c r="G19" s="7"/>
      <c r="H19" s="7"/>
      <c r="I19" s="21"/>
      <c r="J19" s="7"/>
      <c r="K19" s="7"/>
      <c r="L19" s="22"/>
      <c r="M19" s="22"/>
      <c r="N19" s="22"/>
      <c r="O19" s="80"/>
      <c r="P19" s="70">
        <f t="shared" si="0"/>
        <v>0</v>
      </c>
    </row>
    <row r="20" spans="1:16" ht="17.25" thickBot="1">
      <c r="A20" s="335"/>
      <c r="B20" s="13" t="s">
        <v>13</v>
      </c>
      <c r="C20" s="340"/>
      <c r="D20" s="15">
        <v>17</v>
      </c>
      <c r="E20" s="15">
        <v>21</v>
      </c>
      <c r="F20" s="15">
        <v>36</v>
      </c>
      <c r="G20" s="15">
        <v>16</v>
      </c>
      <c r="H20" s="15">
        <v>19</v>
      </c>
      <c r="I20" s="15">
        <v>96</v>
      </c>
      <c r="J20" s="15">
        <v>3</v>
      </c>
      <c r="K20" s="15">
        <v>5</v>
      </c>
      <c r="L20" s="15">
        <v>37</v>
      </c>
      <c r="M20" s="15">
        <v>25</v>
      </c>
      <c r="N20" s="54">
        <v>65</v>
      </c>
      <c r="O20" s="15">
        <v>23</v>
      </c>
      <c r="P20" s="19">
        <f t="shared" si="0"/>
        <v>363</v>
      </c>
    </row>
    <row r="21" spans="1:16" ht="18.75" customHeight="1" thickBot="1" thickTop="1">
      <c r="A21" s="12" t="s">
        <v>113</v>
      </c>
      <c r="B21" s="13" t="s">
        <v>13</v>
      </c>
      <c r="C21" s="18" t="s">
        <v>80</v>
      </c>
      <c r="D21" s="15">
        <v>52</v>
      </c>
      <c r="E21" s="15">
        <v>632</v>
      </c>
      <c r="F21" s="15">
        <v>2615</v>
      </c>
      <c r="G21" s="15">
        <v>373</v>
      </c>
      <c r="H21" s="15">
        <v>59</v>
      </c>
      <c r="I21" s="15">
        <v>620</v>
      </c>
      <c r="J21" s="15">
        <v>0</v>
      </c>
      <c r="K21" s="15">
        <v>40</v>
      </c>
      <c r="L21" s="15">
        <v>128</v>
      </c>
      <c r="M21" s="15">
        <v>668</v>
      </c>
      <c r="N21" s="15">
        <v>131</v>
      </c>
      <c r="O21" s="15">
        <v>307</v>
      </c>
      <c r="P21" s="19">
        <f t="shared" si="0"/>
        <v>5625</v>
      </c>
    </row>
    <row r="22" spans="1:16" ht="19.5" customHeight="1" thickBot="1">
      <c r="A22" s="12" t="s">
        <v>114</v>
      </c>
      <c r="B22" s="13" t="s">
        <v>13</v>
      </c>
      <c r="C22" s="18" t="s">
        <v>80</v>
      </c>
      <c r="D22" s="15" t="s">
        <v>115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8"/>
      <c r="P22" s="19">
        <f t="shared" si="0"/>
        <v>0</v>
      </c>
    </row>
    <row r="23" spans="2:16" ht="16.5">
      <c r="B23" s="192" t="s">
        <v>174</v>
      </c>
      <c r="D23" s="198">
        <f>SUM(D3,D5:D7,D9,D11,D13,D15,D17:D18,D20:D22)</f>
        <v>3093</v>
      </c>
      <c r="E23" s="198">
        <f aca="true" t="shared" si="1" ref="E23:P23">SUM(E3,E5:E7,E9,E11,E13,E15,E17:E18,E20:E22)</f>
        <v>2255</v>
      </c>
      <c r="F23" s="198">
        <f t="shared" si="1"/>
        <v>6501</v>
      </c>
      <c r="G23" s="198">
        <f t="shared" si="1"/>
        <v>5457</v>
      </c>
      <c r="H23" s="198">
        <f t="shared" si="1"/>
        <v>5233</v>
      </c>
      <c r="I23" s="198">
        <f t="shared" si="1"/>
        <v>6836</v>
      </c>
      <c r="J23" s="198">
        <f t="shared" si="1"/>
        <v>3168</v>
      </c>
      <c r="K23" s="198">
        <f t="shared" si="1"/>
        <v>3793</v>
      </c>
      <c r="L23" s="198">
        <f t="shared" si="1"/>
        <v>6069</v>
      </c>
      <c r="M23" s="198">
        <f t="shared" si="1"/>
        <v>10802</v>
      </c>
      <c r="N23" s="198">
        <f t="shared" si="1"/>
        <v>6108</v>
      </c>
      <c r="O23" s="198">
        <f t="shared" si="1"/>
        <v>9990</v>
      </c>
      <c r="P23" s="198">
        <f t="shared" si="1"/>
        <v>69305</v>
      </c>
    </row>
  </sheetData>
  <sheetProtection/>
  <mergeCells count="15">
    <mergeCell ref="A10:A11"/>
    <mergeCell ref="C10:C11"/>
    <mergeCell ref="A12:A13"/>
    <mergeCell ref="C12:C13"/>
    <mergeCell ref="A1:P1"/>
    <mergeCell ref="A4:A5"/>
    <mergeCell ref="C4:C5"/>
    <mergeCell ref="A8:A9"/>
    <mergeCell ref="C8:C9"/>
    <mergeCell ref="A19:A20"/>
    <mergeCell ref="C19:C20"/>
    <mergeCell ref="A14:A15"/>
    <mergeCell ref="C14:C15"/>
    <mergeCell ref="A16:A17"/>
    <mergeCell ref="C16:C1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D25" sqref="D25:P25"/>
    </sheetView>
  </sheetViews>
  <sheetFormatPr defaultColWidth="9.00390625" defaultRowHeight="16.5"/>
  <cols>
    <col min="1" max="1" width="14.625" style="0" customWidth="1"/>
    <col min="3" max="3" width="13.125" style="0" customWidth="1"/>
    <col min="4" max="4" width="11.625" style="0" bestFit="1" customWidth="1"/>
    <col min="5" max="5" width="5.50390625" style="0" bestFit="1" customWidth="1"/>
    <col min="6" max="6" width="6.50390625" style="0" bestFit="1" customWidth="1"/>
    <col min="7" max="13" width="5.50390625" style="0" bestFit="1" customWidth="1"/>
    <col min="14" max="15" width="7.50390625" style="0" bestFit="1" customWidth="1"/>
    <col min="16" max="16" width="11.625" style="0" bestFit="1" customWidth="1"/>
  </cols>
  <sheetData>
    <row r="1" spans="1:16" ht="18" thickBot="1" thickTop="1">
      <c r="A1" s="328" t="s">
        <v>92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</row>
    <row r="2" spans="1:16" ht="18" thickBot="1" thickTop="1">
      <c r="A2" s="91" t="s">
        <v>93</v>
      </c>
      <c r="B2" s="92"/>
      <c r="C2" s="3" t="s">
        <v>94</v>
      </c>
      <c r="D2" s="3" t="s">
        <v>95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4" t="s">
        <v>116</v>
      </c>
    </row>
    <row r="3" spans="1:16" ht="18" thickBot="1" thickTop="1">
      <c r="A3" s="114" t="s">
        <v>101</v>
      </c>
      <c r="B3" s="115" t="s">
        <v>104</v>
      </c>
      <c r="C3" s="116"/>
      <c r="D3" s="117">
        <v>268</v>
      </c>
      <c r="E3" s="62">
        <v>297</v>
      </c>
      <c r="F3" s="74">
        <v>681</v>
      </c>
      <c r="G3" s="74">
        <v>240</v>
      </c>
      <c r="H3" s="74">
        <v>576</v>
      </c>
      <c r="I3" s="74">
        <v>642</v>
      </c>
      <c r="J3" s="74">
        <v>357</v>
      </c>
      <c r="K3" s="74">
        <v>379</v>
      </c>
      <c r="L3" s="74">
        <v>438</v>
      </c>
      <c r="M3" s="74">
        <v>528</v>
      </c>
      <c r="N3" s="74">
        <v>503</v>
      </c>
      <c r="O3" s="74">
        <v>523</v>
      </c>
      <c r="P3" s="74">
        <f aca="true" t="shared" si="0" ref="P3:P25">SUM(D3:O3)</f>
        <v>5432</v>
      </c>
    </row>
    <row r="4" spans="1:16" ht="18" thickBot="1" thickTop="1">
      <c r="A4" s="110" t="s">
        <v>117</v>
      </c>
      <c r="B4" s="100" t="s">
        <v>13</v>
      </c>
      <c r="C4" s="87" t="s">
        <v>12</v>
      </c>
      <c r="D4" s="118">
        <v>518</v>
      </c>
      <c r="E4" s="119">
        <v>438</v>
      </c>
      <c r="F4" s="120">
        <v>2103</v>
      </c>
      <c r="G4" s="120">
        <v>555</v>
      </c>
      <c r="H4" s="120">
        <v>716</v>
      </c>
      <c r="I4" s="120">
        <v>487</v>
      </c>
      <c r="J4" s="120">
        <v>147</v>
      </c>
      <c r="K4" s="120">
        <v>234</v>
      </c>
      <c r="L4" s="120">
        <v>133</v>
      </c>
      <c r="M4" s="120">
        <v>269</v>
      </c>
      <c r="N4" s="120">
        <v>588</v>
      </c>
      <c r="O4" s="120">
        <v>596</v>
      </c>
      <c r="P4" s="74">
        <f t="shared" si="0"/>
        <v>6784</v>
      </c>
    </row>
    <row r="5" spans="1:16" ht="18" thickBot="1" thickTop="1">
      <c r="A5" s="353" t="s">
        <v>118</v>
      </c>
      <c r="B5" s="121" t="s">
        <v>11</v>
      </c>
      <c r="C5" s="354" t="s">
        <v>12</v>
      </c>
      <c r="D5" s="122">
        <v>2149</v>
      </c>
      <c r="E5" s="123">
        <v>1078</v>
      </c>
      <c r="F5" s="124">
        <v>2328</v>
      </c>
      <c r="G5" s="125">
        <v>1742</v>
      </c>
      <c r="H5" s="125">
        <v>2393</v>
      </c>
      <c r="I5" s="97">
        <v>3225</v>
      </c>
      <c r="J5" s="97">
        <v>2078</v>
      </c>
      <c r="K5" s="98">
        <v>2508</v>
      </c>
      <c r="L5" s="97">
        <v>2976</v>
      </c>
      <c r="M5" s="126">
        <v>3993</v>
      </c>
      <c r="N5" s="126">
        <v>4130</v>
      </c>
      <c r="O5" s="126">
        <v>4684</v>
      </c>
      <c r="P5" s="109">
        <f t="shared" si="0"/>
        <v>33284</v>
      </c>
    </row>
    <row r="6" spans="1:16" ht="18" thickBot="1" thickTop="1">
      <c r="A6" s="348"/>
      <c r="B6" s="100" t="s">
        <v>13</v>
      </c>
      <c r="C6" s="350"/>
      <c r="D6" s="101">
        <v>739</v>
      </c>
      <c r="E6" s="62">
        <v>108</v>
      </c>
      <c r="F6" s="102">
        <v>4169</v>
      </c>
      <c r="G6" s="102">
        <v>434</v>
      </c>
      <c r="H6" s="102">
        <v>910</v>
      </c>
      <c r="I6" s="103">
        <v>235</v>
      </c>
      <c r="J6" s="103">
        <v>335</v>
      </c>
      <c r="K6" s="104">
        <v>212</v>
      </c>
      <c r="L6" s="103">
        <v>983</v>
      </c>
      <c r="M6" s="105">
        <v>1328</v>
      </c>
      <c r="N6" s="105">
        <v>915</v>
      </c>
      <c r="O6" s="105">
        <v>756</v>
      </c>
      <c r="P6" s="15">
        <f t="shared" si="0"/>
        <v>11124</v>
      </c>
    </row>
    <row r="7" spans="1:16" ht="18" thickBot="1" thickTop="1">
      <c r="A7" s="106" t="s">
        <v>109</v>
      </c>
      <c r="B7" s="100" t="s">
        <v>13</v>
      </c>
      <c r="C7" s="107" t="s">
        <v>80</v>
      </c>
      <c r="D7" s="108">
        <v>35</v>
      </c>
      <c r="E7" s="15">
        <v>56</v>
      </c>
      <c r="F7" s="15">
        <v>73</v>
      </c>
      <c r="G7" s="15">
        <v>117</v>
      </c>
      <c r="H7" s="15">
        <v>21</v>
      </c>
      <c r="I7" s="15">
        <v>21</v>
      </c>
      <c r="J7" s="15">
        <v>75</v>
      </c>
      <c r="K7" s="15">
        <v>615</v>
      </c>
      <c r="L7" s="15">
        <v>459</v>
      </c>
      <c r="M7" s="109">
        <v>704</v>
      </c>
      <c r="N7" s="109">
        <v>265</v>
      </c>
      <c r="O7" s="109">
        <v>410</v>
      </c>
      <c r="P7" s="16">
        <f t="shared" si="0"/>
        <v>2851</v>
      </c>
    </row>
    <row r="8" spans="1:16" ht="18" thickBot="1" thickTop="1">
      <c r="A8" s="110" t="s">
        <v>103</v>
      </c>
      <c r="B8" s="100" t="s">
        <v>104</v>
      </c>
      <c r="C8" s="111" t="s">
        <v>80</v>
      </c>
      <c r="D8" s="108">
        <v>22</v>
      </c>
      <c r="E8" s="15">
        <v>118</v>
      </c>
      <c r="F8" s="15">
        <v>209</v>
      </c>
      <c r="G8" s="15">
        <v>171</v>
      </c>
      <c r="H8" s="15">
        <v>17</v>
      </c>
      <c r="I8" s="15">
        <v>82</v>
      </c>
      <c r="J8" s="15">
        <v>76</v>
      </c>
      <c r="K8" s="15">
        <v>92</v>
      </c>
      <c r="L8" s="15">
        <v>155</v>
      </c>
      <c r="M8" s="15">
        <v>58</v>
      </c>
      <c r="N8" s="15">
        <v>102</v>
      </c>
      <c r="O8" s="15">
        <v>112</v>
      </c>
      <c r="P8" s="16">
        <f t="shared" si="0"/>
        <v>1214</v>
      </c>
    </row>
    <row r="9" spans="1:16" ht="18" thickBot="1" thickTop="1">
      <c r="A9" s="351" t="s">
        <v>105</v>
      </c>
      <c r="B9" s="113" t="s">
        <v>11</v>
      </c>
      <c r="C9" s="352" t="s">
        <v>106</v>
      </c>
      <c r="D9" s="6">
        <v>115</v>
      </c>
      <c r="E9" s="7">
        <v>61</v>
      </c>
      <c r="F9" s="7">
        <v>183</v>
      </c>
      <c r="G9" s="7">
        <v>130</v>
      </c>
      <c r="H9" s="7">
        <v>317</v>
      </c>
      <c r="I9" s="21">
        <v>91</v>
      </c>
      <c r="J9" s="7">
        <v>47</v>
      </c>
      <c r="K9" s="7">
        <v>79</v>
      </c>
      <c r="L9" s="22">
        <v>126</v>
      </c>
      <c r="M9" s="22">
        <v>473</v>
      </c>
      <c r="N9" s="22">
        <v>274</v>
      </c>
      <c r="O9" s="22">
        <v>385</v>
      </c>
      <c r="P9" s="70">
        <f t="shared" si="0"/>
        <v>2281</v>
      </c>
    </row>
    <row r="10" spans="1:16" ht="17.25" thickBot="1">
      <c r="A10" s="333"/>
      <c r="B10" s="13" t="s">
        <v>13</v>
      </c>
      <c r="C10" s="340"/>
      <c r="D10" s="15">
        <v>11</v>
      </c>
      <c r="E10" s="15">
        <v>0</v>
      </c>
      <c r="F10" s="15">
        <v>66</v>
      </c>
      <c r="G10" s="15">
        <v>17</v>
      </c>
      <c r="H10" s="15">
        <v>21</v>
      </c>
      <c r="I10" s="15">
        <v>135</v>
      </c>
      <c r="J10" s="15">
        <v>15</v>
      </c>
      <c r="K10" s="15">
        <v>51</v>
      </c>
      <c r="L10" s="15">
        <v>19</v>
      </c>
      <c r="M10" s="15">
        <v>37</v>
      </c>
      <c r="N10" s="15">
        <v>42</v>
      </c>
      <c r="O10" s="15">
        <v>33</v>
      </c>
      <c r="P10" s="19">
        <f t="shared" si="0"/>
        <v>447</v>
      </c>
    </row>
    <row r="11" spans="1:16" ht="18" thickBot="1" thickTop="1">
      <c r="A11" s="112" t="s">
        <v>119</v>
      </c>
      <c r="B11" s="127" t="s">
        <v>104</v>
      </c>
      <c r="C11" s="111" t="s">
        <v>80</v>
      </c>
      <c r="D11" s="74">
        <v>228</v>
      </c>
      <c r="E11" s="102">
        <v>315</v>
      </c>
      <c r="F11" s="102">
        <v>218</v>
      </c>
      <c r="G11" s="128">
        <v>1236</v>
      </c>
      <c r="H11" s="128">
        <v>704</v>
      </c>
      <c r="I11" s="103">
        <v>162</v>
      </c>
      <c r="J11" s="103">
        <v>202</v>
      </c>
      <c r="K11" s="103">
        <v>218</v>
      </c>
      <c r="L11" s="103">
        <v>393</v>
      </c>
      <c r="M11" s="103">
        <v>112</v>
      </c>
      <c r="N11" s="103">
        <v>26</v>
      </c>
      <c r="O11" s="103">
        <v>213</v>
      </c>
      <c r="P11" s="19">
        <f t="shared" si="0"/>
        <v>4027</v>
      </c>
    </row>
    <row r="12" spans="1:16" ht="18" customHeight="1" thickBot="1" thickTop="1">
      <c r="A12" s="334" t="s">
        <v>107</v>
      </c>
      <c r="B12" s="20" t="s">
        <v>11</v>
      </c>
      <c r="C12" s="339" t="s">
        <v>80</v>
      </c>
      <c r="D12" s="6">
        <v>79</v>
      </c>
      <c r="E12" s="7">
        <v>48</v>
      </c>
      <c r="F12" s="7">
        <v>72</v>
      </c>
      <c r="G12" s="86">
        <v>54</v>
      </c>
      <c r="H12" s="86">
        <v>59</v>
      </c>
      <c r="I12" s="66">
        <v>48</v>
      </c>
      <c r="J12" s="66">
        <v>46</v>
      </c>
      <c r="K12" s="22">
        <v>42</v>
      </c>
      <c r="L12" s="22">
        <v>48</v>
      </c>
      <c r="M12" s="22">
        <v>61</v>
      </c>
      <c r="N12" s="22">
        <v>50</v>
      </c>
      <c r="O12" s="22">
        <v>100</v>
      </c>
      <c r="P12" s="70">
        <f t="shared" si="0"/>
        <v>707</v>
      </c>
    </row>
    <row r="13" spans="1:16" ht="17.25" thickBot="1">
      <c r="A13" s="333"/>
      <c r="B13" s="13" t="s">
        <v>13</v>
      </c>
      <c r="C13" s="340"/>
      <c r="D13" s="15">
        <v>63</v>
      </c>
      <c r="E13" s="15">
        <v>9</v>
      </c>
      <c r="F13" s="15">
        <v>58</v>
      </c>
      <c r="G13" s="15">
        <v>30</v>
      </c>
      <c r="H13" s="15">
        <v>25</v>
      </c>
      <c r="I13" s="15">
        <v>23</v>
      </c>
      <c r="J13" s="15">
        <v>3</v>
      </c>
      <c r="K13" s="15">
        <v>26</v>
      </c>
      <c r="L13" s="15">
        <v>42</v>
      </c>
      <c r="M13" s="30">
        <v>61</v>
      </c>
      <c r="N13" s="15">
        <v>18</v>
      </c>
      <c r="O13" s="15">
        <v>49</v>
      </c>
      <c r="P13" s="19">
        <f t="shared" si="0"/>
        <v>407</v>
      </c>
    </row>
    <row r="14" spans="1:16" ht="18" thickBot="1" thickTop="1">
      <c r="A14" s="334" t="s">
        <v>120</v>
      </c>
      <c r="B14" s="43" t="s">
        <v>11</v>
      </c>
      <c r="C14" s="339" t="s">
        <v>80</v>
      </c>
      <c r="D14" s="6">
        <v>665</v>
      </c>
      <c r="E14" s="88">
        <v>458</v>
      </c>
      <c r="F14" s="88">
        <v>71</v>
      </c>
      <c r="G14" s="7">
        <v>29</v>
      </c>
      <c r="H14" s="44">
        <v>70</v>
      </c>
      <c r="I14" s="44">
        <v>56</v>
      </c>
      <c r="J14" s="44">
        <v>70</v>
      </c>
      <c r="K14" s="44">
        <v>53</v>
      </c>
      <c r="L14" s="24">
        <v>486</v>
      </c>
      <c r="M14" s="44">
        <v>677</v>
      </c>
      <c r="N14" s="45">
        <v>791</v>
      </c>
      <c r="O14" s="44">
        <v>800</v>
      </c>
      <c r="P14" s="70">
        <f t="shared" si="0"/>
        <v>4226</v>
      </c>
    </row>
    <row r="15" spans="1:16" ht="17.25" thickBot="1">
      <c r="A15" s="333"/>
      <c r="B15" s="13" t="s">
        <v>13</v>
      </c>
      <c r="C15" s="340"/>
      <c r="D15" s="15">
        <v>85</v>
      </c>
      <c r="E15" s="68">
        <v>10</v>
      </c>
      <c r="F15" s="68">
        <v>13</v>
      </c>
      <c r="G15" s="15">
        <v>15</v>
      </c>
      <c r="H15" s="15">
        <v>26</v>
      </c>
      <c r="I15" s="15">
        <v>46</v>
      </c>
      <c r="J15" s="15">
        <v>22</v>
      </c>
      <c r="K15" s="15">
        <v>15</v>
      </c>
      <c r="L15" s="15">
        <v>82</v>
      </c>
      <c r="M15" s="15">
        <v>56</v>
      </c>
      <c r="N15" s="46">
        <v>79</v>
      </c>
      <c r="O15" s="15">
        <v>120</v>
      </c>
      <c r="P15" s="19">
        <f t="shared" si="0"/>
        <v>569</v>
      </c>
    </row>
    <row r="16" spans="1:16" ht="18" thickBot="1" thickTop="1">
      <c r="A16" s="334" t="s">
        <v>81</v>
      </c>
      <c r="B16" s="20" t="s">
        <v>11</v>
      </c>
      <c r="C16" s="343" t="s">
        <v>82</v>
      </c>
      <c r="D16" s="89">
        <v>332</v>
      </c>
      <c r="E16" s="89">
        <v>169</v>
      </c>
      <c r="F16" s="89">
        <v>301</v>
      </c>
      <c r="G16" s="7">
        <v>113</v>
      </c>
      <c r="H16" s="22">
        <v>1674</v>
      </c>
      <c r="I16" s="22">
        <v>1390</v>
      </c>
      <c r="J16" s="22">
        <v>1267</v>
      </c>
      <c r="K16" s="24">
        <v>1562</v>
      </c>
      <c r="L16" s="24">
        <v>1619</v>
      </c>
      <c r="M16" s="24">
        <v>2923</v>
      </c>
      <c r="N16" s="22">
        <v>3526</v>
      </c>
      <c r="O16" s="22">
        <v>2698</v>
      </c>
      <c r="P16" s="70">
        <f t="shared" si="0"/>
        <v>17574</v>
      </c>
    </row>
    <row r="17" spans="1:16" ht="17.25" thickBot="1">
      <c r="A17" s="333"/>
      <c r="B17" s="13" t="s">
        <v>13</v>
      </c>
      <c r="C17" s="340" t="s">
        <v>82</v>
      </c>
      <c r="D17" s="15">
        <v>545</v>
      </c>
      <c r="E17" s="15">
        <v>101</v>
      </c>
      <c r="F17" s="15">
        <v>80</v>
      </c>
      <c r="G17" s="15">
        <v>108</v>
      </c>
      <c r="H17" s="15">
        <v>210</v>
      </c>
      <c r="I17" s="15">
        <v>236</v>
      </c>
      <c r="J17" s="15">
        <v>103</v>
      </c>
      <c r="K17" s="15">
        <v>906</v>
      </c>
      <c r="L17" s="15">
        <v>129</v>
      </c>
      <c r="M17" s="15">
        <v>399</v>
      </c>
      <c r="N17" s="15">
        <v>177</v>
      </c>
      <c r="O17" s="15">
        <v>125</v>
      </c>
      <c r="P17" s="19">
        <f t="shared" si="0"/>
        <v>3119</v>
      </c>
    </row>
    <row r="18" spans="1:16" ht="18" thickBot="1" thickTop="1">
      <c r="A18" s="334" t="s">
        <v>121</v>
      </c>
      <c r="B18" s="20" t="s">
        <v>11</v>
      </c>
      <c r="C18" s="339" t="s">
        <v>88</v>
      </c>
      <c r="D18" s="6">
        <v>2000</v>
      </c>
      <c r="E18" s="7">
        <v>2135</v>
      </c>
      <c r="F18" s="7">
        <v>3279</v>
      </c>
      <c r="G18" s="22">
        <v>2686</v>
      </c>
      <c r="H18" s="22">
        <v>3063</v>
      </c>
      <c r="I18" s="22">
        <v>2789</v>
      </c>
      <c r="J18" s="22">
        <v>2660</v>
      </c>
      <c r="K18" s="22">
        <v>3313</v>
      </c>
      <c r="L18" s="22">
        <v>3063</v>
      </c>
      <c r="M18" s="22">
        <v>4250</v>
      </c>
      <c r="N18" s="22">
        <v>4632</v>
      </c>
      <c r="O18" s="22">
        <v>3396</v>
      </c>
      <c r="P18" s="70">
        <f t="shared" si="0"/>
        <v>37266</v>
      </c>
    </row>
    <row r="19" spans="1:16" ht="17.25" thickBot="1">
      <c r="A19" s="333"/>
      <c r="B19" s="13" t="s">
        <v>13</v>
      </c>
      <c r="C19" s="340"/>
      <c r="D19" s="15">
        <v>826</v>
      </c>
      <c r="E19" s="15">
        <v>1283</v>
      </c>
      <c r="F19" s="15">
        <v>3747</v>
      </c>
      <c r="G19" s="15">
        <v>1894</v>
      </c>
      <c r="H19" s="15">
        <v>1556</v>
      </c>
      <c r="I19" s="15">
        <v>1426</v>
      </c>
      <c r="J19" s="15">
        <v>1131</v>
      </c>
      <c r="K19" s="15">
        <v>1215</v>
      </c>
      <c r="L19" s="15">
        <v>2171</v>
      </c>
      <c r="M19" s="15">
        <v>2986</v>
      </c>
      <c r="N19" s="15">
        <v>2700</v>
      </c>
      <c r="O19" s="15">
        <v>3385</v>
      </c>
      <c r="P19" s="19">
        <f t="shared" si="0"/>
        <v>24320</v>
      </c>
    </row>
    <row r="20" spans="1:16" ht="21" customHeight="1" thickBot="1">
      <c r="A20" s="17" t="s">
        <v>89</v>
      </c>
      <c r="B20" s="13" t="s">
        <v>13</v>
      </c>
      <c r="C20" s="18" t="s">
        <v>86</v>
      </c>
      <c r="D20" s="15">
        <v>300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9">
        <f t="shared" si="0"/>
        <v>300</v>
      </c>
    </row>
    <row r="21" spans="1:16" ht="17.25" thickBot="1">
      <c r="A21" s="17" t="s">
        <v>122</v>
      </c>
      <c r="B21" s="13" t="s">
        <v>104</v>
      </c>
      <c r="C21" s="18" t="s">
        <v>80</v>
      </c>
      <c r="D21" s="15">
        <v>37</v>
      </c>
      <c r="E21" s="15">
        <v>5</v>
      </c>
      <c r="F21" s="15">
        <v>140</v>
      </c>
      <c r="G21" s="15">
        <v>32</v>
      </c>
      <c r="H21" s="15">
        <v>44</v>
      </c>
      <c r="I21" s="15">
        <v>43</v>
      </c>
      <c r="J21" s="15">
        <v>18</v>
      </c>
      <c r="K21" s="15">
        <v>56</v>
      </c>
      <c r="L21" s="15">
        <v>117</v>
      </c>
      <c r="M21" s="15">
        <v>158</v>
      </c>
      <c r="N21" s="15">
        <v>93</v>
      </c>
      <c r="O21" s="15">
        <v>72</v>
      </c>
      <c r="P21" s="19">
        <f t="shared" si="0"/>
        <v>815</v>
      </c>
    </row>
    <row r="22" spans="1:16" ht="21" customHeight="1" thickBot="1">
      <c r="A22" s="12" t="s">
        <v>113</v>
      </c>
      <c r="B22" s="13" t="s">
        <v>13</v>
      </c>
      <c r="C22" s="18" t="s">
        <v>80</v>
      </c>
      <c r="D22" s="15">
        <v>100</v>
      </c>
      <c r="E22" s="15">
        <v>51</v>
      </c>
      <c r="F22" s="15">
        <v>233</v>
      </c>
      <c r="G22" s="15">
        <v>153</v>
      </c>
      <c r="H22" s="15">
        <v>0</v>
      </c>
      <c r="I22" s="15">
        <v>945</v>
      </c>
      <c r="J22" s="15">
        <v>0</v>
      </c>
      <c r="K22" s="15">
        <v>1</v>
      </c>
      <c r="L22" s="15">
        <v>65</v>
      </c>
      <c r="M22" s="15">
        <v>107</v>
      </c>
      <c r="N22" s="15">
        <v>52</v>
      </c>
      <c r="O22" s="15">
        <v>262</v>
      </c>
      <c r="P22" s="19">
        <f t="shared" si="0"/>
        <v>1969</v>
      </c>
    </row>
    <row r="23" spans="1:16" ht="24.75" customHeight="1" thickBot="1">
      <c r="A23" s="12" t="s">
        <v>123</v>
      </c>
      <c r="B23" s="13" t="s">
        <v>13</v>
      </c>
      <c r="C23" s="18" t="s">
        <v>80</v>
      </c>
      <c r="D23" s="15">
        <v>20</v>
      </c>
      <c r="E23" s="15">
        <v>50</v>
      </c>
      <c r="F23" s="15">
        <v>214</v>
      </c>
      <c r="G23" s="15">
        <v>0</v>
      </c>
      <c r="H23" s="15">
        <v>0</v>
      </c>
      <c r="I23" s="15">
        <v>137</v>
      </c>
      <c r="J23" s="15">
        <v>18</v>
      </c>
      <c r="K23" s="15">
        <v>6</v>
      </c>
      <c r="L23" s="15">
        <v>69</v>
      </c>
      <c r="M23" s="15">
        <v>101</v>
      </c>
      <c r="N23" s="15">
        <v>76</v>
      </c>
      <c r="O23" s="15">
        <v>155</v>
      </c>
      <c r="P23" s="19">
        <f t="shared" si="0"/>
        <v>846</v>
      </c>
    </row>
    <row r="24" spans="1:16" ht="24" customHeight="1" thickBot="1">
      <c r="A24" s="12" t="s">
        <v>114</v>
      </c>
      <c r="B24" s="13" t="s">
        <v>13</v>
      </c>
      <c r="C24" s="18" t="s">
        <v>80</v>
      </c>
      <c r="D24" s="15" t="s">
        <v>124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8"/>
      <c r="P24" s="19">
        <f t="shared" si="0"/>
        <v>0</v>
      </c>
    </row>
    <row r="25" spans="2:16" ht="16.5">
      <c r="B25" s="192" t="s">
        <v>174</v>
      </c>
      <c r="D25" s="196">
        <f>SUM(D3:D4,D6:D8,D10:D11,D13,D15,D17,D19:D24)</f>
        <v>3797</v>
      </c>
      <c r="E25" s="196">
        <f aca="true" t="shared" si="1" ref="E25:O25">SUM(E3:E4,E6:E8,E10:E11,E13,E15,E17,E19:E24)</f>
        <v>2841</v>
      </c>
      <c r="F25" s="196">
        <f t="shared" si="1"/>
        <v>12004</v>
      </c>
      <c r="G25" s="196">
        <f t="shared" si="1"/>
        <v>5002</v>
      </c>
      <c r="H25" s="196">
        <f t="shared" si="1"/>
        <v>4826</v>
      </c>
      <c r="I25" s="196">
        <f t="shared" si="1"/>
        <v>4620</v>
      </c>
      <c r="J25" s="196">
        <f t="shared" si="1"/>
        <v>2502</v>
      </c>
      <c r="K25" s="196">
        <f t="shared" si="1"/>
        <v>4026</v>
      </c>
      <c r="L25" s="196">
        <f t="shared" si="1"/>
        <v>5255</v>
      </c>
      <c r="M25" s="196">
        <f t="shared" si="1"/>
        <v>6904</v>
      </c>
      <c r="N25" s="196">
        <f t="shared" si="1"/>
        <v>5636</v>
      </c>
      <c r="O25" s="196">
        <f t="shared" si="1"/>
        <v>6811</v>
      </c>
      <c r="P25" s="197">
        <f t="shared" si="0"/>
        <v>64224</v>
      </c>
    </row>
  </sheetData>
  <sheetProtection/>
  <mergeCells count="13">
    <mergeCell ref="A1:P1"/>
    <mergeCell ref="A5:A6"/>
    <mergeCell ref="C5:C6"/>
    <mergeCell ref="A9:A10"/>
    <mergeCell ref="C9:C10"/>
    <mergeCell ref="A16:A17"/>
    <mergeCell ref="C16:C17"/>
    <mergeCell ref="A18:A19"/>
    <mergeCell ref="C18:C19"/>
    <mergeCell ref="A12:A13"/>
    <mergeCell ref="C12:C13"/>
    <mergeCell ref="A14:A15"/>
    <mergeCell ref="C14:C1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zoomScalePageLayoutView="0" workbookViewId="0" topLeftCell="B1">
      <selection activeCell="Q29" sqref="Q29"/>
    </sheetView>
  </sheetViews>
  <sheetFormatPr defaultColWidth="9.00390625" defaultRowHeight="16.5"/>
  <cols>
    <col min="1" max="1" width="5.50390625" style="0" customWidth="1"/>
    <col min="2" max="2" width="24.625" style="0" customWidth="1"/>
    <col min="3" max="3" width="23.75390625" style="159" bestFit="1" customWidth="1"/>
    <col min="4" max="4" width="11.50390625" style="0" customWidth="1"/>
    <col min="5" max="5" width="12.25390625" style="0" bestFit="1" customWidth="1"/>
    <col min="6" max="6" width="6.625" style="0" bestFit="1" customWidth="1"/>
    <col min="7" max="7" width="7.00390625" style="0" bestFit="1" customWidth="1"/>
    <col min="8" max="14" width="6.625" style="0" bestFit="1" customWidth="1"/>
    <col min="15" max="16" width="8.00390625" style="0" bestFit="1" customWidth="1"/>
    <col min="17" max="17" width="7.75390625" style="0" bestFit="1" customWidth="1"/>
  </cols>
  <sheetData>
    <row r="1" spans="1:17" ht="16.5">
      <c r="A1" s="359" t="s">
        <v>92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7" ht="16.5">
      <c r="A2" s="130" t="s">
        <v>125</v>
      </c>
      <c r="B2" s="129" t="s">
        <v>93</v>
      </c>
      <c r="C2" s="129"/>
      <c r="D2" s="129" t="s">
        <v>94</v>
      </c>
      <c r="E2" s="129" t="s">
        <v>95</v>
      </c>
      <c r="F2" s="129" t="s">
        <v>0</v>
      </c>
      <c r="G2" s="129" t="s">
        <v>1</v>
      </c>
      <c r="H2" s="129" t="s">
        <v>126</v>
      </c>
      <c r="I2" s="129" t="s">
        <v>3</v>
      </c>
      <c r="J2" s="129" t="s">
        <v>4</v>
      </c>
      <c r="K2" s="129" t="s">
        <v>5</v>
      </c>
      <c r="L2" s="129" t="s">
        <v>6</v>
      </c>
      <c r="M2" s="129" t="s">
        <v>7</v>
      </c>
      <c r="N2" s="129" t="s">
        <v>8</v>
      </c>
      <c r="O2" s="129" t="s">
        <v>9</v>
      </c>
      <c r="P2" s="129" t="s">
        <v>10</v>
      </c>
      <c r="Q2" s="131" t="s">
        <v>127</v>
      </c>
    </row>
    <row r="3" spans="1:17" ht="16.5">
      <c r="A3" s="130"/>
      <c r="B3" s="132" t="s">
        <v>101</v>
      </c>
      <c r="C3" s="133" t="s">
        <v>104</v>
      </c>
      <c r="D3" s="134"/>
      <c r="E3" s="135">
        <v>380</v>
      </c>
      <c r="F3" s="136">
        <v>328</v>
      </c>
      <c r="G3" s="137">
        <v>532</v>
      </c>
      <c r="H3" s="137">
        <v>381</v>
      </c>
      <c r="I3" s="137">
        <v>723</v>
      </c>
      <c r="J3" s="137">
        <v>387</v>
      </c>
      <c r="K3" s="137">
        <v>245</v>
      </c>
      <c r="L3" s="137">
        <v>442</v>
      </c>
      <c r="M3" s="137">
        <v>338</v>
      </c>
      <c r="N3" s="137">
        <v>394</v>
      </c>
      <c r="O3" s="137">
        <v>290</v>
      </c>
      <c r="P3" s="137">
        <v>360</v>
      </c>
      <c r="Q3" s="137">
        <f aca="true" t="shared" si="0" ref="Q3:Q28">SUM(E3:P3)</f>
        <v>4800</v>
      </c>
    </row>
    <row r="4" spans="1:17" ht="18" customHeight="1">
      <c r="A4" s="130"/>
      <c r="B4" s="132" t="s">
        <v>117</v>
      </c>
      <c r="C4" s="133" t="s">
        <v>13</v>
      </c>
      <c r="D4" s="134" t="s">
        <v>12</v>
      </c>
      <c r="E4" s="135">
        <v>1288</v>
      </c>
      <c r="F4" s="136">
        <v>1174</v>
      </c>
      <c r="G4" s="137">
        <v>4718</v>
      </c>
      <c r="H4" s="137">
        <v>1874</v>
      </c>
      <c r="I4" s="137">
        <v>1501</v>
      </c>
      <c r="J4" s="137">
        <v>1677</v>
      </c>
      <c r="K4" s="137">
        <v>589</v>
      </c>
      <c r="L4" s="137">
        <v>794</v>
      </c>
      <c r="M4" s="137">
        <v>883</v>
      </c>
      <c r="N4" s="137">
        <v>1966</v>
      </c>
      <c r="O4" s="137">
        <v>2853</v>
      </c>
      <c r="P4" s="137">
        <v>1105</v>
      </c>
      <c r="Q4" s="137">
        <f t="shared" si="0"/>
        <v>20422</v>
      </c>
    </row>
    <row r="5" spans="1:17" ht="16.5">
      <c r="A5" s="138"/>
      <c r="B5" s="132" t="s">
        <v>128</v>
      </c>
      <c r="C5" s="133" t="s">
        <v>13</v>
      </c>
      <c r="D5" s="134"/>
      <c r="E5" s="135">
        <v>32</v>
      </c>
      <c r="F5" s="136">
        <v>260</v>
      </c>
      <c r="G5" s="137">
        <v>428</v>
      </c>
      <c r="H5" s="137">
        <v>1466</v>
      </c>
      <c r="I5" s="137">
        <v>95</v>
      </c>
      <c r="J5" s="137">
        <v>217</v>
      </c>
      <c r="K5" s="137">
        <v>416</v>
      </c>
      <c r="L5" s="137">
        <v>70</v>
      </c>
      <c r="M5" s="137">
        <v>449</v>
      </c>
      <c r="N5" s="137">
        <v>109</v>
      </c>
      <c r="O5" s="137">
        <v>192</v>
      </c>
      <c r="P5" s="137">
        <v>568</v>
      </c>
      <c r="Q5" s="137">
        <f t="shared" si="0"/>
        <v>4302</v>
      </c>
    </row>
    <row r="6" spans="1:17" ht="16.5">
      <c r="A6" s="138"/>
      <c r="B6" s="139" t="s">
        <v>129</v>
      </c>
      <c r="C6" s="133" t="s">
        <v>13</v>
      </c>
      <c r="D6" s="140" t="s">
        <v>80</v>
      </c>
      <c r="E6" s="137">
        <v>48</v>
      </c>
      <c r="F6" s="137">
        <v>32</v>
      </c>
      <c r="G6" s="137">
        <v>293</v>
      </c>
      <c r="H6" s="137">
        <v>137</v>
      </c>
      <c r="I6" s="137">
        <v>131</v>
      </c>
      <c r="J6" s="137">
        <v>32</v>
      </c>
      <c r="K6" s="137">
        <v>26</v>
      </c>
      <c r="L6" s="137">
        <v>12</v>
      </c>
      <c r="M6" s="137">
        <v>92</v>
      </c>
      <c r="N6" s="137">
        <v>292</v>
      </c>
      <c r="O6" s="137">
        <v>187</v>
      </c>
      <c r="P6" s="137">
        <v>154</v>
      </c>
      <c r="Q6" s="137">
        <f t="shared" si="0"/>
        <v>1436</v>
      </c>
    </row>
    <row r="7" spans="1:17" ht="16.5">
      <c r="A7" s="130"/>
      <c r="B7" s="141" t="s">
        <v>130</v>
      </c>
      <c r="C7" s="133" t="s">
        <v>13</v>
      </c>
      <c r="D7" s="142"/>
      <c r="E7" s="137">
        <v>4</v>
      </c>
      <c r="F7" s="137">
        <v>6</v>
      </c>
      <c r="G7" s="137">
        <v>50</v>
      </c>
      <c r="H7" s="137">
        <v>6</v>
      </c>
      <c r="I7" s="137">
        <v>7</v>
      </c>
      <c r="J7" s="137">
        <v>0</v>
      </c>
      <c r="K7" s="137">
        <v>0</v>
      </c>
      <c r="L7" s="137">
        <v>0</v>
      </c>
      <c r="M7" s="137">
        <v>0</v>
      </c>
      <c r="N7" s="137">
        <v>79</v>
      </c>
      <c r="O7" s="137">
        <v>54</v>
      </c>
      <c r="P7" s="137">
        <v>1</v>
      </c>
      <c r="Q7" s="137">
        <f t="shared" si="0"/>
        <v>207</v>
      </c>
    </row>
    <row r="8" spans="1:17" ht="16.5">
      <c r="A8" s="130"/>
      <c r="B8" s="132" t="s">
        <v>103</v>
      </c>
      <c r="C8" s="133" t="s">
        <v>104</v>
      </c>
      <c r="D8" s="143" t="s">
        <v>80</v>
      </c>
      <c r="E8" s="137">
        <v>32</v>
      </c>
      <c r="F8" s="137">
        <v>108</v>
      </c>
      <c r="G8" s="137">
        <v>60</v>
      </c>
      <c r="H8" s="137">
        <v>58</v>
      </c>
      <c r="I8" s="137">
        <v>56</v>
      </c>
      <c r="J8" s="137">
        <v>98</v>
      </c>
      <c r="K8" s="137">
        <v>0</v>
      </c>
      <c r="L8" s="137">
        <v>24</v>
      </c>
      <c r="M8" s="137">
        <v>33</v>
      </c>
      <c r="N8" s="137">
        <v>34</v>
      </c>
      <c r="O8" s="137">
        <v>29</v>
      </c>
      <c r="P8" s="137">
        <v>53</v>
      </c>
      <c r="Q8" s="137">
        <f t="shared" si="0"/>
        <v>585</v>
      </c>
    </row>
    <row r="9" spans="1:17" ht="16.5" customHeight="1">
      <c r="A9" s="363"/>
      <c r="B9" s="358" t="s">
        <v>169</v>
      </c>
      <c r="C9" s="145" t="s">
        <v>11</v>
      </c>
      <c r="D9" s="360" t="s">
        <v>29</v>
      </c>
      <c r="E9" s="146">
        <v>185</v>
      </c>
      <c r="F9" s="146">
        <v>84</v>
      </c>
      <c r="G9" s="146">
        <v>270</v>
      </c>
      <c r="H9" s="146">
        <v>237</v>
      </c>
      <c r="I9" s="146">
        <v>179</v>
      </c>
      <c r="J9" s="146">
        <v>137</v>
      </c>
      <c r="K9" s="146">
        <v>40</v>
      </c>
      <c r="L9" s="146">
        <v>41</v>
      </c>
      <c r="M9" s="147">
        <v>63</v>
      </c>
      <c r="N9" s="147">
        <v>134</v>
      </c>
      <c r="O9" s="147">
        <v>186</v>
      </c>
      <c r="P9" s="147">
        <v>274</v>
      </c>
      <c r="Q9" s="147">
        <f t="shared" si="0"/>
        <v>1830</v>
      </c>
    </row>
    <row r="10" spans="1:17" ht="19.5" customHeight="1">
      <c r="A10" s="363"/>
      <c r="B10" s="358"/>
      <c r="C10" s="133" t="s">
        <v>13</v>
      </c>
      <c r="D10" s="361"/>
      <c r="E10" s="137">
        <v>45</v>
      </c>
      <c r="F10" s="137">
        <v>35</v>
      </c>
      <c r="G10" s="137">
        <v>14</v>
      </c>
      <c r="H10" s="137">
        <v>509</v>
      </c>
      <c r="I10" s="137">
        <v>3</v>
      </c>
      <c r="J10" s="137">
        <v>274</v>
      </c>
      <c r="K10" s="137">
        <v>21</v>
      </c>
      <c r="L10" s="137">
        <v>12</v>
      </c>
      <c r="M10" s="137">
        <v>12</v>
      </c>
      <c r="N10" s="137">
        <v>17</v>
      </c>
      <c r="O10" s="137">
        <v>187</v>
      </c>
      <c r="P10" s="137">
        <v>211</v>
      </c>
      <c r="Q10" s="137">
        <f t="shared" si="0"/>
        <v>1340</v>
      </c>
    </row>
    <row r="11" spans="1:17" ht="16.5">
      <c r="A11" s="130"/>
      <c r="B11" s="144" t="s">
        <v>131</v>
      </c>
      <c r="C11" s="133" t="s">
        <v>132</v>
      </c>
      <c r="D11" s="143" t="s">
        <v>24</v>
      </c>
      <c r="E11" s="137">
        <v>0</v>
      </c>
      <c r="F11" s="137">
        <v>0</v>
      </c>
      <c r="G11" s="137">
        <v>0</v>
      </c>
      <c r="H11" s="137">
        <v>46</v>
      </c>
      <c r="I11" s="137">
        <v>1</v>
      </c>
      <c r="J11" s="137">
        <v>31</v>
      </c>
      <c r="K11" s="137">
        <v>31</v>
      </c>
      <c r="L11" s="137">
        <v>0</v>
      </c>
      <c r="M11" s="137">
        <v>20</v>
      </c>
      <c r="N11" s="137">
        <v>45</v>
      </c>
      <c r="O11" s="137">
        <v>149</v>
      </c>
      <c r="P11" s="137"/>
      <c r="Q11" s="137">
        <f t="shared" si="0"/>
        <v>323</v>
      </c>
    </row>
    <row r="12" spans="1:17" ht="20.25" customHeight="1">
      <c r="A12" s="363"/>
      <c r="B12" s="364" t="s">
        <v>133</v>
      </c>
      <c r="C12" s="145" t="s">
        <v>11</v>
      </c>
      <c r="D12" s="362" t="s">
        <v>24</v>
      </c>
      <c r="E12" s="146">
        <v>288</v>
      </c>
      <c r="F12" s="146">
        <v>546</v>
      </c>
      <c r="G12" s="146">
        <v>433</v>
      </c>
      <c r="H12" s="146">
        <v>231</v>
      </c>
      <c r="I12" s="146">
        <v>280</v>
      </c>
      <c r="J12" s="147">
        <v>285</v>
      </c>
      <c r="K12" s="147">
        <v>271</v>
      </c>
      <c r="L12" s="147">
        <v>1246</v>
      </c>
      <c r="M12" s="147">
        <v>710</v>
      </c>
      <c r="N12" s="147">
        <v>404</v>
      </c>
      <c r="O12" s="147">
        <v>263</v>
      </c>
      <c r="P12" s="147">
        <v>253</v>
      </c>
      <c r="Q12" s="147">
        <f t="shared" si="0"/>
        <v>5210</v>
      </c>
    </row>
    <row r="13" spans="1:17" ht="16.5">
      <c r="A13" s="363"/>
      <c r="B13" s="365"/>
      <c r="C13" s="133" t="s">
        <v>13</v>
      </c>
      <c r="D13" s="361"/>
      <c r="E13" s="137">
        <v>11</v>
      </c>
      <c r="F13" s="137">
        <v>5</v>
      </c>
      <c r="G13" s="137">
        <v>44</v>
      </c>
      <c r="H13" s="137">
        <v>20</v>
      </c>
      <c r="I13" s="137">
        <v>3</v>
      </c>
      <c r="J13" s="137">
        <v>23</v>
      </c>
      <c r="K13" s="137">
        <v>16</v>
      </c>
      <c r="L13" s="137">
        <v>12</v>
      </c>
      <c r="M13" s="137">
        <v>5</v>
      </c>
      <c r="N13" s="148">
        <v>8</v>
      </c>
      <c r="O13" s="137">
        <v>6</v>
      </c>
      <c r="P13" s="137">
        <v>17</v>
      </c>
      <c r="Q13" s="137">
        <f t="shared" si="0"/>
        <v>170</v>
      </c>
    </row>
    <row r="14" spans="1:17" ht="16.5">
      <c r="A14" s="363"/>
      <c r="B14" s="358" t="s">
        <v>134</v>
      </c>
      <c r="C14" s="145" t="s">
        <v>11</v>
      </c>
      <c r="D14" s="362" t="s">
        <v>24</v>
      </c>
      <c r="E14" s="146">
        <v>75</v>
      </c>
      <c r="F14" s="146">
        <v>68</v>
      </c>
      <c r="G14" s="146">
        <v>119</v>
      </c>
      <c r="H14" s="146">
        <v>102</v>
      </c>
      <c r="I14" s="147">
        <v>106</v>
      </c>
      <c r="J14" s="147">
        <v>99</v>
      </c>
      <c r="K14" s="147">
        <v>87</v>
      </c>
      <c r="L14" s="147">
        <v>120</v>
      </c>
      <c r="M14" s="149">
        <v>85</v>
      </c>
      <c r="N14" s="147">
        <v>132</v>
      </c>
      <c r="O14" s="149">
        <v>106</v>
      </c>
      <c r="P14" s="147">
        <v>110</v>
      </c>
      <c r="Q14" s="147">
        <f t="shared" si="0"/>
        <v>1209</v>
      </c>
    </row>
    <row r="15" spans="1:17" ht="16.5">
      <c r="A15" s="363"/>
      <c r="B15" s="358"/>
      <c r="C15" s="133" t="s">
        <v>13</v>
      </c>
      <c r="D15" s="361"/>
      <c r="E15" s="137">
        <v>20</v>
      </c>
      <c r="F15" s="150">
        <v>21</v>
      </c>
      <c r="G15" s="150">
        <v>29</v>
      </c>
      <c r="H15" s="137">
        <v>23</v>
      </c>
      <c r="I15" s="137">
        <v>10</v>
      </c>
      <c r="J15" s="137">
        <v>6</v>
      </c>
      <c r="K15" s="137">
        <v>7</v>
      </c>
      <c r="L15" s="137">
        <v>11</v>
      </c>
      <c r="M15" s="137">
        <v>3</v>
      </c>
      <c r="N15" s="137">
        <v>7</v>
      </c>
      <c r="O15" s="136">
        <v>8</v>
      </c>
      <c r="P15" s="137">
        <v>24</v>
      </c>
      <c r="Q15" s="137">
        <f t="shared" si="0"/>
        <v>169</v>
      </c>
    </row>
    <row r="16" spans="1:17" ht="28.5" customHeight="1">
      <c r="A16" s="366"/>
      <c r="B16" s="151" t="s">
        <v>135</v>
      </c>
      <c r="C16" s="133" t="s">
        <v>132</v>
      </c>
      <c r="D16" s="360"/>
      <c r="E16" s="152">
        <v>100</v>
      </c>
      <c r="F16" s="152">
        <v>91</v>
      </c>
      <c r="G16" s="152">
        <v>509</v>
      </c>
      <c r="H16" s="152">
        <v>453</v>
      </c>
      <c r="I16" s="152">
        <v>427</v>
      </c>
      <c r="J16" s="152">
        <v>120</v>
      </c>
      <c r="K16" s="152">
        <v>99</v>
      </c>
      <c r="L16" s="152">
        <v>228</v>
      </c>
      <c r="M16" s="152">
        <v>123</v>
      </c>
      <c r="N16" s="152">
        <v>336</v>
      </c>
      <c r="O16" s="152">
        <v>618</v>
      </c>
      <c r="P16" s="153">
        <v>230</v>
      </c>
      <c r="Q16" s="137">
        <f t="shared" si="0"/>
        <v>3334</v>
      </c>
    </row>
    <row r="17" spans="1:17" ht="38.25" customHeight="1">
      <c r="A17" s="366"/>
      <c r="B17" s="132" t="s">
        <v>136</v>
      </c>
      <c r="C17" s="133" t="s">
        <v>132</v>
      </c>
      <c r="D17" s="360"/>
      <c r="E17" s="152">
        <v>94</v>
      </c>
      <c r="F17" s="152">
        <v>87</v>
      </c>
      <c r="G17" s="152">
        <v>487</v>
      </c>
      <c r="H17" s="152">
        <v>459</v>
      </c>
      <c r="I17" s="152">
        <v>300</v>
      </c>
      <c r="J17" s="152">
        <v>118</v>
      </c>
      <c r="K17" s="152">
        <v>96</v>
      </c>
      <c r="L17" s="152">
        <v>220</v>
      </c>
      <c r="M17" s="152">
        <v>120</v>
      </c>
      <c r="N17" s="152">
        <v>343</v>
      </c>
      <c r="O17" s="152">
        <v>606</v>
      </c>
      <c r="P17" s="153">
        <v>243</v>
      </c>
      <c r="Q17" s="137">
        <f t="shared" si="0"/>
        <v>3173</v>
      </c>
    </row>
    <row r="18" spans="1:17" ht="39.75" customHeight="1">
      <c r="A18" s="366"/>
      <c r="B18" s="132" t="s">
        <v>137</v>
      </c>
      <c r="C18" s="133" t="s">
        <v>132</v>
      </c>
      <c r="D18" s="361" t="s">
        <v>42</v>
      </c>
      <c r="E18" s="152">
        <v>91</v>
      </c>
      <c r="F18" s="152">
        <v>124</v>
      </c>
      <c r="G18" s="152">
        <v>576</v>
      </c>
      <c r="H18" s="152">
        <v>468</v>
      </c>
      <c r="I18" s="152">
        <v>280</v>
      </c>
      <c r="J18" s="152">
        <v>97</v>
      </c>
      <c r="K18" s="152">
        <v>94</v>
      </c>
      <c r="L18" s="152">
        <v>248</v>
      </c>
      <c r="M18" s="152">
        <v>131</v>
      </c>
      <c r="N18" s="152">
        <v>353</v>
      </c>
      <c r="O18" s="152">
        <v>577</v>
      </c>
      <c r="P18" s="153">
        <v>243</v>
      </c>
      <c r="Q18" s="137">
        <f t="shared" si="0"/>
        <v>3282</v>
      </c>
    </row>
    <row r="19" spans="1:17" ht="39.75" customHeight="1">
      <c r="A19" s="183"/>
      <c r="B19" s="132"/>
      <c r="C19" s="200" t="s">
        <v>175</v>
      </c>
      <c r="D19" s="134"/>
      <c r="E19" s="185">
        <f aca="true" t="shared" si="1" ref="E19:M19">SUM(E16:E18)</f>
        <v>285</v>
      </c>
      <c r="F19" s="185">
        <f t="shared" si="1"/>
        <v>302</v>
      </c>
      <c r="G19" s="185">
        <f t="shared" si="1"/>
        <v>1572</v>
      </c>
      <c r="H19" s="185">
        <f t="shared" si="1"/>
        <v>1380</v>
      </c>
      <c r="I19" s="185">
        <f t="shared" si="1"/>
        <v>1007</v>
      </c>
      <c r="J19" s="185">
        <f t="shared" si="1"/>
        <v>335</v>
      </c>
      <c r="K19" s="185">
        <f t="shared" si="1"/>
        <v>289</v>
      </c>
      <c r="L19" s="185">
        <f t="shared" si="1"/>
        <v>696</v>
      </c>
      <c r="M19" s="185">
        <f t="shared" si="1"/>
        <v>374</v>
      </c>
      <c r="N19" s="185">
        <f>SUM(N16:N18)</f>
        <v>1032</v>
      </c>
      <c r="O19" s="185">
        <f>SUM(O16:O18)</f>
        <v>1801</v>
      </c>
      <c r="P19" s="185">
        <f>SUM(P16:P18)</f>
        <v>716</v>
      </c>
      <c r="Q19" s="185">
        <f>SUM(Q16:Q18)</f>
        <v>9789</v>
      </c>
    </row>
    <row r="20" spans="1:17" ht="18.75" customHeight="1">
      <c r="A20" s="363"/>
      <c r="B20" s="358" t="s">
        <v>138</v>
      </c>
      <c r="C20" s="145" t="s">
        <v>11</v>
      </c>
      <c r="D20" s="362" t="s">
        <v>48</v>
      </c>
      <c r="E20" s="154">
        <v>2883</v>
      </c>
      <c r="F20" s="154">
        <v>3377</v>
      </c>
      <c r="G20" s="154">
        <v>4650</v>
      </c>
      <c r="H20" s="154">
        <v>4082</v>
      </c>
      <c r="I20" s="154">
        <v>4570</v>
      </c>
      <c r="J20" s="154">
        <v>3971</v>
      </c>
      <c r="K20" s="154">
        <v>3851</v>
      </c>
      <c r="L20" s="154">
        <v>3976</v>
      </c>
      <c r="M20" s="154">
        <v>4638</v>
      </c>
      <c r="N20" s="154">
        <v>4751</v>
      </c>
      <c r="O20" s="154">
        <v>5044</v>
      </c>
      <c r="P20" s="154">
        <v>5393</v>
      </c>
      <c r="Q20" s="147">
        <f t="shared" si="0"/>
        <v>51186</v>
      </c>
    </row>
    <row r="21" spans="1:17" ht="20.25" customHeight="1">
      <c r="A21" s="363"/>
      <c r="B21" s="358"/>
      <c r="C21" s="133" t="s">
        <v>13</v>
      </c>
      <c r="D21" s="361"/>
      <c r="E21" s="155">
        <v>1117</v>
      </c>
      <c r="F21" s="155">
        <v>2311</v>
      </c>
      <c r="G21" s="155">
        <v>4094</v>
      </c>
      <c r="H21" s="155">
        <v>2262</v>
      </c>
      <c r="I21" s="155">
        <v>1647</v>
      </c>
      <c r="J21" s="155">
        <v>1791</v>
      </c>
      <c r="K21" s="155">
        <v>1472</v>
      </c>
      <c r="L21" s="155">
        <v>1954</v>
      </c>
      <c r="M21" s="155">
        <v>2727</v>
      </c>
      <c r="N21" s="155">
        <v>3840</v>
      </c>
      <c r="O21" s="155">
        <v>3657</v>
      </c>
      <c r="P21" s="155">
        <v>3039</v>
      </c>
      <c r="Q21" s="156">
        <f t="shared" si="0"/>
        <v>29911</v>
      </c>
    </row>
    <row r="22" spans="1:17" ht="19.5" customHeight="1">
      <c r="A22" s="130"/>
      <c r="B22" s="132" t="s">
        <v>139</v>
      </c>
      <c r="C22" s="133" t="s">
        <v>132</v>
      </c>
      <c r="D22" s="143" t="s">
        <v>24</v>
      </c>
      <c r="E22" s="137">
        <v>22</v>
      </c>
      <c r="F22" s="137">
        <v>830</v>
      </c>
      <c r="G22" s="137">
        <v>1235</v>
      </c>
      <c r="H22" s="137">
        <v>502</v>
      </c>
      <c r="I22" s="137">
        <v>366</v>
      </c>
      <c r="J22" s="137">
        <v>439</v>
      </c>
      <c r="K22" s="137">
        <v>128</v>
      </c>
      <c r="L22" s="137">
        <v>101</v>
      </c>
      <c r="M22" s="137">
        <v>71</v>
      </c>
      <c r="N22" s="137">
        <v>240</v>
      </c>
      <c r="O22" s="137">
        <v>320</v>
      </c>
      <c r="P22" s="137">
        <v>149</v>
      </c>
      <c r="Q22" s="137">
        <f t="shared" si="0"/>
        <v>4403</v>
      </c>
    </row>
    <row r="23" spans="1:17" ht="18.75" customHeight="1">
      <c r="A23" s="130"/>
      <c r="B23" s="144" t="s">
        <v>140</v>
      </c>
      <c r="C23" s="133" t="s">
        <v>13</v>
      </c>
      <c r="D23" s="143" t="s">
        <v>24</v>
      </c>
      <c r="E23" s="137">
        <v>132</v>
      </c>
      <c r="F23" s="137">
        <v>17</v>
      </c>
      <c r="G23" s="137">
        <v>318</v>
      </c>
      <c r="H23" s="137">
        <v>175</v>
      </c>
      <c r="I23" s="137">
        <v>73</v>
      </c>
      <c r="J23" s="137">
        <v>43</v>
      </c>
      <c r="K23" s="137">
        <v>18</v>
      </c>
      <c r="L23" s="137">
        <v>21</v>
      </c>
      <c r="M23" s="137">
        <v>20</v>
      </c>
      <c r="N23" s="137">
        <v>70</v>
      </c>
      <c r="O23" s="137">
        <v>149</v>
      </c>
      <c r="P23" s="137">
        <v>51</v>
      </c>
      <c r="Q23" s="137">
        <f t="shared" si="0"/>
        <v>1087</v>
      </c>
    </row>
    <row r="24" spans="1:17" ht="18.75" customHeight="1">
      <c r="A24" s="355" t="s">
        <v>141</v>
      </c>
      <c r="B24" s="144" t="s">
        <v>142</v>
      </c>
      <c r="C24" s="133" t="s">
        <v>13</v>
      </c>
      <c r="D24" s="143" t="s">
        <v>24</v>
      </c>
      <c r="E24" s="137">
        <v>10</v>
      </c>
      <c r="F24" s="137">
        <v>8</v>
      </c>
      <c r="G24" s="137">
        <v>33</v>
      </c>
      <c r="H24" s="137">
        <v>19</v>
      </c>
      <c r="I24" s="137">
        <v>4</v>
      </c>
      <c r="J24" s="137">
        <v>0</v>
      </c>
      <c r="K24" s="137">
        <v>9</v>
      </c>
      <c r="L24" s="137">
        <v>0</v>
      </c>
      <c r="M24" s="137">
        <v>14</v>
      </c>
      <c r="N24" s="137">
        <v>31</v>
      </c>
      <c r="O24" s="137">
        <v>14</v>
      </c>
      <c r="P24" s="137">
        <v>4</v>
      </c>
      <c r="Q24" s="137">
        <f t="shared" si="0"/>
        <v>146</v>
      </c>
    </row>
    <row r="25" spans="1:17" ht="18" customHeight="1">
      <c r="A25" s="356"/>
      <c r="B25" s="144" t="s">
        <v>143</v>
      </c>
      <c r="C25" s="133" t="s">
        <v>13</v>
      </c>
      <c r="D25" s="143" t="s">
        <v>24</v>
      </c>
      <c r="E25" s="137">
        <v>21</v>
      </c>
      <c r="F25" s="137">
        <v>5</v>
      </c>
      <c r="G25" s="137">
        <v>17</v>
      </c>
      <c r="H25" s="137">
        <v>0</v>
      </c>
      <c r="I25" s="137">
        <v>3</v>
      </c>
      <c r="J25" s="137">
        <v>0</v>
      </c>
      <c r="K25" s="137">
        <v>0</v>
      </c>
      <c r="L25" s="137">
        <v>0</v>
      </c>
      <c r="M25" s="137">
        <v>0</v>
      </c>
      <c r="N25" s="137">
        <v>1</v>
      </c>
      <c r="O25" s="137">
        <v>2</v>
      </c>
      <c r="P25" s="137">
        <v>8</v>
      </c>
      <c r="Q25" s="137">
        <f t="shared" si="0"/>
        <v>57</v>
      </c>
    </row>
    <row r="26" spans="1:17" ht="16.5">
      <c r="A26" s="356"/>
      <c r="B26" s="157" t="s">
        <v>144</v>
      </c>
      <c r="C26" s="133" t="s">
        <v>13</v>
      </c>
      <c r="D26" s="143" t="s">
        <v>24</v>
      </c>
      <c r="E26" s="137">
        <v>0</v>
      </c>
      <c r="F26" s="137">
        <v>0</v>
      </c>
      <c r="G26" s="137">
        <v>0</v>
      </c>
      <c r="H26" s="137">
        <v>0</v>
      </c>
      <c r="I26" s="137">
        <v>90</v>
      </c>
      <c r="J26" s="137">
        <v>85</v>
      </c>
      <c r="K26" s="137">
        <v>95</v>
      </c>
      <c r="L26" s="137">
        <v>15</v>
      </c>
      <c r="M26" s="137">
        <v>218</v>
      </c>
      <c r="N26" s="137">
        <v>149</v>
      </c>
      <c r="O26" s="137">
        <v>39</v>
      </c>
      <c r="P26" s="137">
        <v>51</v>
      </c>
      <c r="Q26" s="137">
        <f t="shared" si="0"/>
        <v>742</v>
      </c>
    </row>
    <row r="27" spans="1:17" ht="16.5">
      <c r="A27" s="357"/>
      <c r="B27" s="141" t="s">
        <v>145</v>
      </c>
      <c r="C27" s="133" t="s">
        <v>132</v>
      </c>
      <c r="D27" s="143" t="s">
        <v>24</v>
      </c>
      <c r="E27" s="152">
        <v>3</v>
      </c>
      <c r="F27" s="152">
        <v>6</v>
      </c>
      <c r="G27" s="152">
        <v>14</v>
      </c>
      <c r="H27" s="152">
        <v>20</v>
      </c>
      <c r="I27" s="152">
        <v>8</v>
      </c>
      <c r="J27" s="152">
        <v>0</v>
      </c>
      <c r="K27" s="152">
        <v>0</v>
      </c>
      <c r="L27" s="152">
        <v>1</v>
      </c>
      <c r="M27" s="152">
        <v>0</v>
      </c>
      <c r="N27" s="152">
        <v>1</v>
      </c>
      <c r="O27" s="152">
        <v>2</v>
      </c>
      <c r="P27" s="153">
        <v>0</v>
      </c>
      <c r="Q27" s="137">
        <f t="shared" si="0"/>
        <v>55</v>
      </c>
    </row>
    <row r="28" spans="1:17" ht="16.5">
      <c r="A28" s="130"/>
      <c r="B28" s="144" t="s">
        <v>146</v>
      </c>
      <c r="C28" s="133" t="s">
        <v>13</v>
      </c>
      <c r="D28" s="143" t="s">
        <v>24</v>
      </c>
      <c r="E28" s="158" t="s">
        <v>147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40"/>
      <c r="Q28" s="158">
        <f t="shared" si="0"/>
        <v>0</v>
      </c>
    </row>
    <row r="29" spans="3:17" ht="16.5">
      <c r="C29" s="192" t="s">
        <v>174</v>
      </c>
      <c r="E29" s="195">
        <f aca="true" t="shared" si="2" ref="E29:Q29">SUM(E3:E8,E10:E11,E13,E15,E19,E21:E27,E28)</f>
        <v>3450</v>
      </c>
      <c r="F29" s="195">
        <f t="shared" si="2"/>
        <v>5448</v>
      </c>
      <c r="G29" s="195">
        <f t="shared" si="2"/>
        <v>13451</v>
      </c>
      <c r="H29" s="195">
        <f t="shared" si="2"/>
        <v>8878</v>
      </c>
      <c r="I29" s="195">
        <f t="shared" si="2"/>
        <v>5728</v>
      </c>
      <c r="J29" s="195">
        <f t="shared" si="2"/>
        <v>5438</v>
      </c>
      <c r="K29" s="195">
        <f t="shared" si="2"/>
        <v>3362</v>
      </c>
      <c r="L29" s="195">
        <f t="shared" si="2"/>
        <v>4165</v>
      </c>
      <c r="M29" s="195">
        <f t="shared" si="2"/>
        <v>5259</v>
      </c>
      <c r="N29" s="195">
        <f t="shared" si="2"/>
        <v>8315</v>
      </c>
      <c r="O29" s="195">
        <f t="shared" si="2"/>
        <v>9939</v>
      </c>
      <c r="P29" s="195">
        <f t="shared" si="2"/>
        <v>6511</v>
      </c>
      <c r="Q29" s="195">
        <f t="shared" si="2"/>
        <v>79944</v>
      </c>
    </row>
  </sheetData>
  <sheetProtection/>
  <mergeCells count="16">
    <mergeCell ref="D20:D21"/>
    <mergeCell ref="B12:B13"/>
    <mergeCell ref="D12:D13"/>
    <mergeCell ref="D16:D18"/>
    <mergeCell ref="A20:A21"/>
    <mergeCell ref="A16:A18"/>
    <mergeCell ref="A24:A27"/>
    <mergeCell ref="B20:B21"/>
    <mergeCell ref="A1:Q1"/>
    <mergeCell ref="B9:B10"/>
    <mergeCell ref="D9:D10"/>
    <mergeCell ref="D14:D15"/>
    <mergeCell ref="A9:A10"/>
    <mergeCell ref="A12:A13"/>
    <mergeCell ref="A14:A15"/>
    <mergeCell ref="B14:B1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="75" zoomScaleNormal="75" zoomScalePageLayoutView="0" workbookViewId="0" topLeftCell="A10">
      <selection activeCell="D26" sqref="D26"/>
    </sheetView>
  </sheetViews>
  <sheetFormatPr defaultColWidth="9.00390625" defaultRowHeight="16.5"/>
  <cols>
    <col min="1" max="1" width="7.50390625" style="0" customWidth="1"/>
    <col min="2" max="2" width="27.00390625" style="181" customWidth="1"/>
    <col min="3" max="3" width="14.50390625" style="181" bestFit="1" customWidth="1"/>
    <col min="4" max="4" width="6.625" style="0" customWidth="1"/>
    <col min="5" max="5" width="6.00390625" style="0" customWidth="1"/>
    <col min="6" max="6" width="6.50390625" style="0" customWidth="1"/>
    <col min="7" max="8" width="7.625" style="0" bestFit="1" customWidth="1"/>
    <col min="9" max="9" width="6.125" style="0" customWidth="1"/>
    <col min="10" max="10" width="6.25390625" style="0" customWidth="1"/>
    <col min="11" max="11" width="6.50390625" style="0" customWidth="1"/>
    <col min="12" max="12" width="7.25390625" style="0" bestFit="1" customWidth="1"/>
    <col min="13" max="13" width="6.875" style="0" customWidth="1"/>
    <col min="14" max="16" width="7.625" style="0" customWidth="1"/>
  </cols>
  <sheetData>
    <row r="1" spans="1:16" ht="16.5">
      <c r="A1" s="369" t="s">
        <v>148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1"/>
    </row>
    <row r="2" spans="1:16" ht="16.5">
      <c r="A2" s="160" t="s">
        <v>149</v>
      </c>
      <c r="B2" s="161" t="s">
        <v>150</v>
      </c>
      <c r="C2" s="161"/>
      <c r="D2" s="161" t="s">
        <v>151</v>
      </c>
      <c r="E2" s="161" t="s">
        <v>0</v>
      </c>
      <c r="F2" s="161" t="s">
        <v>1</v>
      </c>
      <c r="G2" s="161" t="s">
        <v>2</v>
      </c>
      <c r="H2" s="161" t="s">
        <v>3</v>
      </c>
      <c r="I2" s="161" t="s">
        <v>4</v>
      </c>
      <c r="J2" s="161" t="s">
        <v>5</v>
      </c>
      <c r="K2" s="161" t="s">
        <v>6</v>
      </c>
      <c r="L2" s="161" t="s">
        <v>7</v>
      </c>
      <c r="M2" s="161" t="s">
        <v>8</v>
      </c>
      <c r="N2" s="161" t="s">
        <v>9</v>
      </c>
      <c r="O2" s="161" t="s">
        <v>10</v>
      </c>
      <c r="P2" s="162" t="s">
        <v>152</v>
      </c>
    </row>
    <row r="3" spans="1:16" ht="16.5">
      <c r="A3" s="130"/>
      <c r="B3" s="163" t="s">
        <v>153</v>
      </c>
      <c r="C3" s="164" t="s">
        <v>13</v>
      </c>
      <c r="D3" s="165">
        <v>447</v>
      </c>
      <c r="E3" s="166">
        <v>437</v>
      </c>
      <c r="F3" s="166">
        <v>661</v>
      </c>
      <c r="G3" s="166">
        <v>516</v>
      </c>
      <c r="H3" s="166">
        <v>395</v>
      </c>
      <c r="I3" s="166">
        <v>301</v>
      </c>
      <c r="J3" s="166">
        <v>421</v>
      </c>
      <c r="K3" s="166">
        <v>495</v>
      </c>
      <c r="L3" s="166">
        <v>292</v>
      </c>
      <c r="M3" s="166">
        <v>502</v>
      </c>
      <c r="N3" s="182">
        <v>329</v>
      </c>
      <c r="O3" s="166">
        <v>354</v>
      </c>
      <c r="P3" s="166">
        <f aca="true" t="shared" si="0" ref="P3:P34">SUM(D3:O3)</f>
        <v>5150</v>
      </c>
    </row>
    <row r="4" spans="1:16" ht="16.5">
      <c r="A4" s="130"/>
      <c r="B4" s="163" t="s">
        <v>154</v>
      </c>
      <c r="C4" s="164" t="s">
        <v>13</v>
      </c>
      <c r="D4" s="165">
        <v>2883</v>
      </c>
      <c r="E4" s="167">
        <v>610</v>
      </c>
      <c r="F4" s="166">
        <v>6968</v>
      </c>
      <c r="G4" s="166">
        <v>4185</v>
      </c>
      <c r="H4" s="166">
        <v>3071</v>
      </c>
      <c r="I4" s="166">
        <v>1799</v>
      </c>
      <c r="J4" s="166">
        <v>826</v>
      </c>
      <c r="K4" s="166">
        <v>1743</v>
      </c>
      <c r="L4" s="166">
        <v>2132</v>
      </c>
      <c r="M4" s="166">
        <v>5134</v>
      </c>
      <c r="N4" s="166">
        <v>6755</v>
      </c>
      <c r="O4" s="166">
        <v>6676</v>
      </c>
      <c r="P4" s="166">
        <f t="shared" si="0"/>
        <v>42782</v>
      </c>
    </row>
    <row r="5" spans="1:16" ht="16.5">
      <c r="A5" s="138"/>
      <c r="B5" s="132" t="s">
        <v>170</v>
      </c>
      <c r="C5" s="164" t="s">
        <v>13</v>
      </c>
      <c r="D5" s="165">
        <v>292</v>
      </c>
      <c r="E5" s="166">
        <v>76</v>
      </c>
      <c r="F5" s="166">
        <v>917</v>
      </c>
      <c r="G5" s="189">
        <v>827</v>
      </c>
      <c r="H5" s="166">
        <v>647</v>
      </c>
      <c r="I5" s="166">
        <v>279</v>
      </c>
      <c r="J5" s="166">
        <v>25</v>
      </c>
      <c r="K5" s="166">
        <v>473</v>
      </c>
      <c r="L5" s="166">
        <v>2339</v>
      </c>
      <c r="M5" s="166">
        <v>1388</v>
      </c>
      <c r="N5" s="166">
        <v>1136</v>
      </c>
      <c r="O5" s="166">
        <v>227</v>
      </c>
      <c r="P5" s="166">
        <f t="shared" si="0"/>
        <v>8626</v>
      </c>
    </row>
    <row r="6" spans="1:16" ht="16.5">
      <c r="A6" s="367" t="s">
        <v>156</v>
      </c>
      <c r="B6" s="170" t="s">
        <v>157</v>
      </c>
      <c r="C6" s="164" t="s">
        <v>13</v>
      </c>
      <c r="D6" s="166">
        <v>63</v>
      </c>
      <c r="E6" s="166">
        <v>26</v>
      </c>
      <c r="F6" s="166">
        <v>280</v>
      </c>
      <c r="G6" s="166">
        <v>319</v>
      </c>
      <c r="H6" s="166">
        <v>206</v>
      </c>
      <c r="I6" s="166">
        <v>106</v>
      </c>
      <c r="J6" s="166">
        <v>97</v>
      </c>
      <c r="K6" s="166">
        <v>20</v>
      </c>
      <c r="L6" s="166">
        <v>177</v>
      </c>
      <c r="M6" s="166">
        <v>71</v>
      </c>
      <c r="N6" s="166">
        <v>85</v>
      </c>
      <c r="O6" s="166">
        <v>50</v>
      </c>
      <c r="P6" s="166">
        <f t="shared" si="0"/>
        <v>1500</v>
      </c>
    </row>
    <row r="7" spans="1:16" ht="16.5">
      <c r="A7" s="368"/>
      <c r="B7" s="170" t="s">
        <v>158</v>
      </c>
      <c r="C7" s="164" t="s">
        <v>13</v>
      </c>
      <c r="D7" s="166">
        <v>50</v>
      </c>
      <c r="E7" s="166">
        <v>25</v>
      </c>
      <c r="F7" s="166">
        <v>205</v>
      </c>
      <c r="G7" s="166">
        <v>139</v>
      </c>
      <c r="H7" s="166">
        <v>68</v>
      </c>
      <c r="I7" s="166">
        <v>16</v>
      </c>
      <c r="J7" s="166">
        <v>13</v>
      </c>
      <c r="K7" s="166">
        <v>83</v>
      </c>
      <c r="L7" s="166">
        <v>28</v>
      </c>
      <c r="M7" s="166">
        <v>28</v>
      </c>
      <c r="N7" s="166">
        <v>41</v>
      </c>
      <c r="O7" s="166">
        <v>22</v>
      </c>
      <c r="P7" s="166">
        <f t="shared" si="0"/>
        <v>718</v>
      </c>
    </row>
    <row r="8" spans="1:16" ht="49.5">
      <c r="A8" s="184"/>
      <c r="B8" s="163" t="s">
        <v>171</v>
      </c>
      <c r="C8" s="164" t="s">
        <v>132</v>
      </c>
      <c r="D8" s="167">
        <v>26</v>
      </c>
      <c r="E8" s="167">
        <v>14</v>
      </c>
      <c r="F8" s="167">
        <v>133</v>
      </c>
      <c r="G8" s="167">
        <v>41</v>
      </c>
      <c r="H8" s="167">
        <v>6</v>
      </c>
      <c r="I8" s="167">
        <v>5</v>
      </c>
      <c r="J8" s="167">
        <v>10</v>
      </c>
      <c r="K8" s="167">
        <v>0</v>
      </c>
      <c r="L8" s="166">
        <v>30</v>
      </c>
      <c r="M8" s="166">
        <v>1</v>
      </c>
      <c r="N8" s="166">
        <v>1</v>
      </c>
      <c r="O8" s="166">
        <v>12</v>
      </c>
      <c r="P8" s="166">
        <f t="shared" si="0"/>
        <v>279</v>
      </c>
    </row>
    <row r="9" spans="1:16" ht="16.5">
      <c r="A9" s="368"/>
      <c r="B9" s="374" t="s">
        <v>26</v>
      </c>
      <c r="C9" s="168" t="s">
        <v>155</v>
      </c>
      <c r="D9" s="190">
        <v>227</v>
      </c>
      <c r="E9" s="190">
        <v>159</v>
      </c>
      <c r="F9" s="190">
        <v>249</v>
      </c>
      <c r="G9" s="190">
        <v>344</v>
      </c>
      <c r="H9" s="190">
        <v>419</v>
      </c>
      <c r="I9" s="190">
        <v>198</v>
      </c>
      <c r="J9" s="190">
        <v>213</v>
      </c>
      <c r="K9" s="190"/>
      <c r="L9" s="187"/>
      <c r="M9" s="166"/>
      <c r="N9" s="166"/>
      <c r="O9" s="166"/>
      <c r="P9" s="166">
        <f t="shared" si="0"/>
        <v>1809</v>
      </c>
    </row>
    <row r="10" spans="1:16" ht="16.5">
      <c r="A10" s="368"/>
      <c r="B10" s="374"/>
      <c r="C10" s="164" t="s">
        <v>132</v>
      </c>
      <c r="D10" s="166">
        <v>121</v>
      </c>
      <c r="E10" s="166">
        <v>87</v>
      </c>
      <c r="F10" s="166">
        <v>241</v>
      </c>
      <c r="G10" s="166">
        <v>173</v>
      </c>
      <c r="H10" s="166">
        <v>785</v>
      </c>
      <c r="I10" s="166">
        <v>334</v>
      </c>
      <c r="J10" s="166">
        <v>314</v>
      </c>
      <c r="K10" s="166">
        <v>30</v>
      </c>
      <c r="L10" s="166">
        <v>71</v>
      </c>
      <c r="M10" s="166">
        <v>24</v>
      </c>
      <c r="N10" s="166">
        <v>207</v>
      </c>
      <c r="O10" s="182">
        <v>47</v>
      </c>
      <c r="P10" s="166">
        <f t="shared" si="0"/>
        <v>2434</v>
      </c>
    </row>
    <row r="11" spans="1:16" ht="16.5">
      <c r="A11" s="363"/>
      <c r="B11" s="372" t="s">
        <v>28</v>
      </c>
      <c r="C11" s="168" t="s">
        <v>155</v>
      </c>
      <c r="D11" s="171">
        <v>91</v>
      </c>
      <c r="E11" s="171">
        <v>33</v>
      </c>
      <c r="F11" s="191">
        <v>120</v>
      </c>
      <c r="G11" s="172">
        <v>161</v>
      </c>
      <c r="H11" s="171">
        <v>251</v>
      </c>
      <c r="I11" s="171">
        <v>97</v>
      </c>
      <c r="J11" s="171">
        <v>77</v>
      </c>
      <c r="K11" s="171">
        <v>67</v>
      </c>
      <c r="L11" s="169">
        <v>82</v>
      </c>
      <c r="M11" s="169">
        <v>146</v>
      </c>
      <c r="N11" s="169">
        <v>218</v>
      </c>
      <c r="O11" s="169">
        <v>307</v>
      </c>
      <c r="P11" s="166">
        <f t="shared" si="0"/>
        <v>1650</v>
      </c>
    </row>
    <row r="12" spans="1:16" ht="16.5">
      <c r="A12" s="363"/>
      <c r="B12" s="372"/>
      <c r="C12" s="164" t="s">
        <v>13</v>
      </c>
      <c r="D12" s="166">
        <v>10</v>
      </c>
      <c r="E12" s="166">
        <v>15</v>
      </c>
      <c r="F12" s="166">
        <v>31</v>
      </c>
      <c r="G12" s="166">
        <v>35</v>
      </c>
      <c r="H12" s="166">
        <v>117</v>
      </c>
      <c r="I12" s="166">
        <v>10</v>
      </c>
      <c r="J12" s="166">
        <v>15</v>
      </c>
      <c r="K12" s="166">
        <v>1</v>
      </c>
      <c r="L12" s="166">
        <v>24</v>
      </c>
      <c r="M12" s="166">
        <v>49</v>
      </c>
      <c r="N12" s="166">
        <v>44</v>
      </c>
      <c r="O12" s="166">
        <v>130</v>
      </c>
      <c r="P12" s="166">
        <f t="shared" si="0"/>
        <v>481</v>
      </c>
    </row>
    <row r="13" spans="1:16" ht="16.5">
      <c r="A13" s="363"/>
      <c r="B13" s="372" t="s">
        <v>133</v>
      </c>
      <c r="C13" s="168" t="s">
        <v>155</v>
      </c>
      <c r="D13" s="171">
        <v>56</v>
      </c>
      <c r="E13" s="171">
        <v>49</v>
      </c>
      <c r="F13" s="171">
        <v>65</v>
      </c>
      <c r="G13" s="171">
        <v>54</v>
      </c>
      <c r="H13" s="171">
        <v>57</v>
      </c>
      <c r="I13" s="169">
        <v>49</v>
      </c>
      <c r="J13" s="169">
        <v>51</v>
      </c>
      <c r="K13" s="169">
        <v>62</v>
      </c>
      <c r="L13" s="169">
        <v>59</v>
      </c>
      <c r="M13" s="169">
        <v>92</v>
      </c>
      <c r="N13" s="169">
        <v>90</v>
      </c>
      <c r="O13" s="169">
        <v>89</v>
      </c>
      <c r="P13" s="166">
        <f t="shared" si="0"/>
        <v>773</v>
      </c>
    </row>
    <row r="14" spans="1:16" ht="16.5">
      <c r="A14" s="363"/>
      <c r="B14" s="372"/>
      <c r="C14" s="164" t="s">
        <v>13</v>
      </c>
      <c r="D14" s="166">
        <v>15</v>
      </c>
      <c r="E14" s="166">
        <v>0</v>
      </c>
      <c r="F14" s="166">
        <v>3</v>
      </c>
      <c r="G14" s="166">
        <v>6</v>
      </c>
      <c r="H14" s="166">
        <v>18</v>
      </c>
      <c r="I14" s="166">
        <v>1</v>
      </c>
      <c r="J14" s="166">
        <v>0</v>
      </c>
      <c r="K14" s="166">
        <v>6</v>
      </c>
      <c r="L14" s="166">
        <v>13</v>
      </c>
      <c r="M14" s="167">
        <v>10</v>
      </c>
      <c r="N14" s="167">
        <v>4</v>
      </c>
      <c r="O14" s="166">
        <v>0</v>
      </c>
      <c r="P14" s="166">
        <f t="shared" si="0"/>
        <v>76</v>
      </c>
    </row>
    <row r="15" spans="1:16" ht="16.5">
      <c r="A15" s="373"/>
      <c r="B15" s="372" t="s">
        <v>173</v>
      </c>
      <c r="C15" s="168" t="s">
        <v>155</v>
      </c>
      <c r="D15" s="171">
        <v>41</v>
      </c>
      <c r="E15" s="171">
        <v>19</v>
      </c>
      <c r="F15" s="171">
        <v>38</v>
      </c>
      <c r="G15" s="191">
        <v>31</v>
      </c>
      <c r="H15" s="169">
        <v>36</v>
      </c>
      <c r="I15" s="169">
        <v>27</v>
      </c>
      <c r="J15" s="188" t="s">
        <v>165</v>
      </c>
      <c r="K15" s="188" t="s">
        <v>165</v>
      </c>
      <c r="L15" s="188" t="s">
        <v>165</v>
      </c>
      <c r="M15" s="188" t="s">
        <v>165</v>
      </c>
      <c r="N15" s="188" t="s">
        <v>165</v>
      </c>
      <c r="O15" s="188" t="s">
        <v>165</v>
      </c>
      <c r="P15" s="166">
        <f t="shared" si="0"/>
        <v>192</v>
      </c>
    </row>
    <row r="16" spans="1:16" ht="16.5">
      <c r="A16" s="373"/>
      <c r="B16" s="372"/>
      <c r="C16" s="164" t="s">
        <v>13</v>
      </c>
      <c r="D16" s="166">
        <v>10</v>
      </c>
      <c r="E16" s="173">
        <v>0</v>
      </c>
      <c r="F16" s="173">
        <v>7</v>
      </c>
      <c r="G16" s="166">
        <v>14</v>
      </c>
      <c r="H16" s="166">
        <v>10</v>
      </c>
      <c r="I16" s="166">
        <v>8</v>
      </c>
      <c r="J16" s="182" t="s">
        <v>164</v>
      </c>
      <c r="K16" s="182" t="s">
        <v>164</v>
      </c>
      <c r="L16" s="182" t="s">
        <v>165</v>
      </c>
      <c r="M16" s="182" t="s">
        <v>165</v>
      </c>
      <c r="N16" s="182" t="s">
        <v>165</v>
      </c>
      <c r="O16" s="182" t="s">
        <v>182</v>
      </c>
      <c r="P16" s="166">
        <f t="shared" si="0"/>
        <v>49</v>
      </c>
    </row>
    <row r="17" spans="1:16" ht="16.5">
      <c r="A17" s="367" t="s">
        <v>41</v>
      </c>
      <c r="B17" s="376" t="s">
        <v>181</v>
      </c>
      <c r="C17" s="168" t="s">
        <v>155</v>
      </c>
      <c r="D17" s="187">
        <v>303</v>
      </c>
      <c r="E17" s="172">
        <v>144</v>
      </c>
      <c r="F17" s="172">
        <v>299</v>
      </c>
      <c r="G17" s="187">
        <v>357</v>
      </c>
      <c r="H17" s="187">
        <v>330</v>
      </c>
      <c r="I17" s="187">
        <v>219</v>
      </c>
      <c r="J17" s="188">
        <v>281</v>
      </c>
      <c r="K17" s="188">
        <v>221</v>
      </c>
      <c r="L17" s="188">
        <v>235</v>
      </c>
      <c r="M17" s="187">
        <v>229</v>
      </c>
      <c r="N17" s="187">
        <v>225</v>
      </c>
      <c r="O17" s="187">
        <v>527</v>
      </c>
      <c r="P17" s="166">
        <f t="shared" si="0"/>
        <v>3370</v>
      </c>
    </row>
    <row r="18" spans="1:16" ht="16.5">
      <c r="A18" s="367"/>
      <c r="B18" s="376"/>
      <c r="C18" s="164" t="s">
        <v>132</v>
      </c>
      <c r="D18" s="174">
        <v>143</v>
      </c>
      <c r="E18" s="175">
        <v>40</v>
      </c>
      <c r="F18" s="175">
        <v>455</v>
      </c>
      <c r="G18" s="175">
        <v>973</v>
      </c>
      <c r="H18" s="174">
        <v>1064</v>
      </c>
      <c r="I18" s="174">
        <v>549</v>
      </c>
      <c r="J18" s="174">
        <v>148</v>
      </c>
      <c r="K18" s="174">
        <v>137</v>
      </c>
      <c r="L18" s="174">
        <v>151</v>
      </c>
      <c r="M18" s="174">
        <v>215</v>
      </c>
      <c r="N18" s="174">
        <v>706</v>
      </c>
      <c r="O18" s="174">
        <v>1126</v>
      </c>
      <c r="P18" s="166">
        <f t="shared" si="0"/>
        <v>5707</v>
      </c>
    </row>
    <row r="19" spans="1:16" ht="16.5">
      <c r="A19" s="367"/>
      <c r="B19" s="372" t="s">
        <v>172</v>
      </c>
      <c r="C19" s="168" t="s">
        <v>155</v>
      </c>
      <c r="D19" s="171">
        <v>127</v>
      </c>
      <c r="E19" s="171">
        <v>62</v>
      </c>
      <c r="F19" s="171">
        <v>116</v>
      </c>
      <c r="G19" s="191">
        <v>128</v>
      </c>
      <c r="H19" s="169">
        <v>142</v>
      </c>
      <c r="I19" s="169">
        <v>90</v>
      </c>
      <c r="J19" s="169">
        <v>118</v>
      </c>
      <c r="K19" s="169">
        <v>116</v>
      </c>
      <c r="L19" s="174"/>
      <c r="M19" s="174"/>
      <c r="N19" s="174"/>
      <c r="O19" s="174"/>
      <c r="P19" s="166">
        <f t="shared" si="0"/>
        <v>899</v>
      </c>
    </row>
    <row r="20" spans="1:16" ht="16.5">
      <c r="A20" s="367"/>
      <c r="B20" s="372"/>
      <c r="C20" s="164" t="s">
        <v>132</v>
      </c>
      <c r="D20" s="176">
        <v>162</v>
      </c>
      <c r="E20" s="176">
        <v>39</v>
      </c>
      <c r="F20" s="176">
        <v>400</v>
      </c>
      <c r="G20" s="176">
        <v>681</v>
      </c>
      <c r="H20" s="166">
        <v>685</v>
      </c>
      <c r="I20" s="166">
        <v>289</v>
      </c>
      <c r="J20" s="166">
        <v>167</v>
      </c>
      <c r="K20" s="166">
        <v>148</v>
      </c>
      <c r="L20" s="166">
        <v>152</v>
      </c>
      <c r="M20" s="174">
        <v>247</v>
      </c>
      <c r="N20" s="174">
        <v>329</v>
      </c>
      <c r="O20" s="174">
        <v>724</v>
      </c>
      <c r="P20" s="166">
        <f t="shared" si="0"/>
        <v>4023</v>
      </c>
    </row>
    <row r="21" spans="1:16" ht="36" customHeight="1">
      <c r="A21" s="367"/>
      <c r="B21" s="163" t="s">
        <v>137</v>
      </c>
      <c r="C21" s="164" t="s">
        <v>104</v>
      </c>
      <c r="D21" s="166">
        <v>167</v>
      </c>
      <c r="E21" s="176">
        <v>38</v>
      </c>
      <c r="F21" s="166">
        <v>288</v>
      </c>
      <c r="G21" s="166">
        <v>599</v>
      </c>
      <c r="H21" s="166">
        <v>691</v>
      </c>
      <c r="I21" s="166">
        <v>255</v>
      </c>
      <c r="J21" s="166">
        <v>178</v>
      </c>
      <c r="K21" s="166">
        <v>151</v>
      </c>
      <c r="L21" s="166">
        <v>241</v>
      </c>
      <c r="M21" s="166">
        <v>288</v>
      </c>
      <c r="N21" s="166">
        <v>375</v>
      </c>
      <c r="O21" s="166">
        <v>725</v>
      </c>
      <c r="P21" s="166">
        <f t="shared" si="0"/>
        <v>3996</v>
      </c>
    </row>
    <row r="22" spans="1:16" ht="36" customHeight="1">
      <c r="A22" s="202"/>
      <c r="B22" t="s">
        <v>185</v>
      </c>
      <c r="C22" s="164" t="s">
        <v>104</v>
      </c>
      <c r="D22" s="166">
        <v>0</v>
      </c>
      <c r="E22" s="176">
        <v>1</v>
      </c>
      <c r="F22" s="166">
        <v>0</v>
      </c>
      <c r="G22" s="166">
        <v>18</v>
      </c>
      <c r="H22" s="166">
        <v>4</v>
      </c>
      <c r="I22" s="166">
        <v>2</v>
      </c>
      <c r="J22" s="166">
        <v>0</v>
      </c>
      <c r="K22" s="166">
        <v>0</v>
      </c>
      <c r="L22" s="166">
        <v>0</v>
      </c>
      <c r="M22" s="166">
        <v>0</v>
      </c>
      <c r="N22" s="166">
        <v>5</v>
      </c>
      <c r="O22" s="166">
        <v>8</v>
      </c>
      <c r="P22" s="166">
        <f t="shared" si="0"/>
        <v>38</v>
      </c>
    </row>
    <row r="23" spans="1:16" ht="36" customHeight="1">
      <c r="A23" s="202"/>
      <c r="B23" t="s">
        <v>186</v>
      </c>
      <c r="C23" s="164" t="s">
        <v>104</v>
      </c>
      <c r="D23" s="166">
        <v>47</v>
      </c>
      <c r="E23" s="176">
        <v>10</v>
      </c>
      <c r="F23" s="166">
        <v>55</v>
      </c>
      <c r="G23" s="166">
        <v>67</v>
      </c>
      <c r="H23" s="166">
        <v>68</v>
      </c>
      <c r="I23" s="166">
        <v>31</v>
      </c>
      <c r="J23" s="166">
        <v>73</v>
      </c>
      <c r="K23" s="166">
        <v>35</v>
      </c>
      <c r="L23" s="166">
        <v>15</v>
      </c>
      <c r="M23" s="166">
        <v>21</v>
      </c>
      <c r="N23" s="166">
        <v>34</v>
      </c>
      <c r="O23" s="166">
        <v>54</v>
      </c>
      <c r="P23" s="166">
        <f t="shared" si="0"/>
        <v>510</v>
      </c>
    </row>
    <row r="24" spans="1:16" ht="20.25" customHeight="1">
      <c r="A24" s="363"/>
      <c r="B24" s="372" t="s">
        <v>121</v>
      </c>
      <c r="C24" s="177" t="s">
        <v>160</v>
      </c>
      <c r="D24" s="191">
        <v>5138</v>
      </c>
      <c r="E24" s="191">
        <v>3147</v>
      </c>
      <c r="F24" s="191">
        <v>5896</v>
      </c>
      <c r="G24" s="186">
        <v>4752</v>
      </c>
      <c r="H24" s="186">
        <v>5398</v>
      </c>
      <c r="I24" s="186">
        <v>4609</v>
      </c>
      <c r="J24" s="186">
        <v>5385</v>
      </c>
      <c r="K24" s="186">
        <v>4898</v>
      </c>
      <c r="L24" s="186">
        <v>5447</v>
      </c>
      <c r="M24" s="186">
        <v>8048</v>
      </c>
      <c r="N24" s="186">
        <v>7897</v>
      </c>
      <c r="O24" s="186">
        <v>8146</v>
      </c>
      <c r="P24" s="166">
        <f t="shared" si="0"/>
        <v>68761</v>
      </c>
    </row>
    <row r="25" spans="1:16" ht="16.5">
      <c r="A25" s="363"/>
      <c r="B25" s="372"/>
      <c r="C25" s="164" t="s">
        <v>13</v>
      </c>
      <c r="D25" s="176">
        <v>2964</v>
      </c>
      <c r="E25" s="166">
        <v>1145</v>
      </c>
      <c r="F25" s="166">
        <v>4055</v>
      </c>
      <c r="G25" s="166">
        <v>2941</v>
      </c>
      <c r="H25" s="166">
        <v>4773</v>
      </c>
      <c r="I25" s="166">
        <v>2478</v>
      </c>
      <c r="J25" s="166">
        <v>2515</v>
      </c>
      <c r="K25" s="166">
        <v>2876</v>
      </c>
      <c r="L25" s="166">
        <v>2785</v>
      </c>
      <c r="M25" s="166">
        <v>5723</v>
      </c>
      <c r="N25" s="166">
        <v>3908</v>
      </c>
      <c r="O25" s="166">
        <v>4743</v>
      </c>
      <c r="P25" s="166">
        <f t="shared" si="0"/>
        <v>40906</v>
      </c>
    </row>
    <row r="26" spans="1:16" ht="16.5">
      <c r="A26" s="138"/>
      <c r="B26" s="132" t="s">
        <v>168</v>
      </c>
      <c r="C26" s="164" t="s">
        <v>13</v>
      </c>
      <c r="D26" s="166">
        <v>67</v>
      </c>
      <c r="E26" s="166">
        <v>111</v>
      </c>
      <c r="F26" s="166">
        <v>1448</v>
      </c>
      <c r="G26" s="166">
        <v>1461</v>
      </c>
      <c r="H26" s="166">
        <v>1411</v>
      </c>
      <c r="I26" s="166">
        <v>249</v>
      </c>
      <c r="J26" s="166">
        <v>166</v>
      </c>
      <c r="K26" s="166">
        <v>178</v>
      </c>
      <c r="L26" s="166">
        <v>546</v>
      </c>
      <c r="M26" s="166">
        <v>602</v>
      </c>
      <c r="N26" s="166">
        <v>429</v>
      </c>
      <c r="O26" s="166">
        <v>232</v>
      </c>
      <c r="P26" s="166">
        <f t="shared" si="0"/>
        <v>6900</v>
      </c>
    </row>
    <row r="27" spans="1:16" ht="16.5">
      <c r="A27" s="138"/>
      <c r="B27" s="203" t="s">
        <v>187</v>
      </c>
      <c r="C27" s="164" t="s">
        <v>188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66">
        <f t="shared" si="0"/>
        <v>0</v>
      </c>
    </row>
    <row r="28" spans="1:16" ht="16.5">
      <c r="A28" s="375" t="s">
        <v>161</v>
      </c>
      <c r="B28" s="178" t="s">
        <v>14</v>
      </c>
      <c r="C28" s="164" t="s">
        <v>13</v>
      </c>
      <c r="D28" s="166">
        <v>0</v>
      </c>
      <c r="E28" s="166">
        <v>0</v>
      </c>
      <c r="F28" s="166">
        <v>21</v>
      </c>
      <c r="G28" s="166">
        <v>30</v>
      </c>
      <c r="H28" s="166">
        <v>33</v>
      </c>
      <c r="I28" s="166">
        <v>0</v>
      </c>
      <c r="J28" s="166">
        <v>0</v>
      </c>
      <c r="K28" s="166">
        <v>0</v>
      </c>
      <c r="L28" s="166">
        <v>1</v>
      </c>
      <c r="M28" s="166">
        <v>0</v>
      </c>
      <c r="N28" s="166">
        <v>12</v>
      </c>
      <c r="O28" s="166">
        <v>1</v>
      </c>
      <c r="P28" s="166">
        <f t="shared" si="0"/>
        <v>98</v>
      </c>
    </row>
    <row r="29" spans="1:16" ht="16.5">
      <c r="A29" s="375"/>
      <c r="B29" s="178" t="s">
        <v>15</v>
      </c>
      <c r="C29" s="164" t="s">
        <v>13</v>
      </c>
      <c r="D29" s="166">
        <v>4</v>
      </c>
      <c r="E29" s="166">
        <v>3</v>
      </c>
      <c r="F29" s="166">
        <v>5</v>
      </c>
      <c r="G29" s="166">
        <v>31</v>
      </c>
      <c r="H29" s="166">
        <v>26</v>
      </c>
      <c r="I29" s="166">
        <v>4</v>
      </c>
      <c r="J29" s="166">
        <v>0</v>
      </c>
      <c r="K29" s="166">
        <v>2</v>
      </c>
      <c r="L29" s="166">
        <v>4</v>
      </c>
      <c r="M29" s="166">
        <v>7</v>
      </c>
      <c r="N29" s="166">
        <v>2</v>
      </c>
      <c r="O29" s="166">
        <v>2</v>
      </c>
      <c r="P29" s="166">
        <f t="shared" si="0"/>
        <v>90</v>
      </c>
    </row>
    <row r="30" spans="1:16" ht="16.5">
      <c r="A30" s="375"/>
      <c r="B30" s="178" t="s">
        <v>16</v>
      </c>
      <c r="C30" s="164" t="s">
        <v>13</v>
      </c>
      <c r="D30" s="166">
        <v>0</v>
      </c>
      <c r="E30" s="166">
        <v>0</v>
      </c>
      <c r="F30" s="166">
        <v>5</v>
      </c>
      <c r="G30" s="166">
        <v>33</v>
      </c>
      <c r="H30" s="166">
        <v>44</v>
      </c>
      <c r="I30" s="166">
        <v>0</v>
      </c>
      <c r="J30" s="166">
        <v>0</v>
      </c>
      <c r="K30" s="166">
        <v>0</v>
      </c>
      <c r="L30" s="166">
        <v>12</v>
      </c>
      <c r="M30" s="166">
        <v>0</v>
      </c>
      <c r="N30" s="166">
        <v>0</v>
      </c>
      <c r="O30" s="166">
        <v>0</v>
      </c>
      <c r="P30" s="166">
        <f t="shared" si="0"/>
        <v>94</v>
      </c>
    </row>
    <row r="31" spans="1:16" ht="16.5">
      <c r="A31" s="375"/>
      <c r="B31" s="178" t="s">
        <v>166</v>
      </c>
      <c r="C31" s="164" t="s">
        <v>132</v>
      </c>
      <c r="D31" s="166">
        <v>0</v>
      </c>
      <c r="E31" s="166">
        <v>0</v>
      </c>
      <c r="F31" s="166">
        <v>96</v>
      </c>
      <c r="G31" s="166">
        <v>238</v>
      </c>
      <c r="H31" s="166">
        <v>44</v>
      </c>
      <c r="I31" s="166">
        <v>14</v>
      </c>
      <c r="J31" s="166">
        <v>0</v>
      </c>
      <c r="K31" s="166">
        <v>0</v>
      </c>
      <c r="L31" s="166">
        <v>19</v>
      </c>
      <c r="M31" s="166">
        <v>9</v>
      </c>
      <c r="N31" s="182">
        <v>0</v>
      </c>
      <c r="O31" s="166">
        <v>2</v>
      </c>
      <c r="P31" s="166">
        <f t="shared" si="0"/>
        <v>422</v>
      </c>
    </row>
    <row r="32" spans="1:16" ht="16.5">
      <c r="A32" s="375"/>
      <c r="B32" s="178" t="s">
        <v>167</v>
      </c>
      <c r="C32" s="164" t="s">
        <v>132</v>
      </c>
      <c r="D32" s="166">
        <v>0</v>
      </c>
      <c r="E32" s="166">
        <v>0</v>
      </c>
      <c r="F32" s="166">
        <v>32</v>
      </c>
      <c r="G32" s="166">
        <v>83</v>
      </c>
      <c r="H32" s="166">
        <v>64</v>
      </c>
      <c r="I32" s="166">
        <v>16</v>
      </c>
      <c r="J32" s="166">
        <v>0</v>
      </c>
      <c r="K32" s="166">
        <v>12</v>
      </c>
      <c r="L32" s="166">
        <v>22</v>
      </c>
      <c r="M32" s="166">
        <v>1</v>
      </c>
      <c r="N32" s="182">
        <v>0</v>
      </c>
      <c r="O32" s="166">
        <v>1</v>
      </c>
      <c r="P32" s="166">
        <f t="shared" si="0"/>
        <v>231</v>
      </c>
    </row>
    <row r="33" spans="1:16" ht="16.5">
      <c r="A33" s="130"/>
      <c r="B33" s="179" t="s">
        <v>162</v>
      </c>
      <c r="C33" s="164" t="s">
        <v>13</v>
      </c>
      <c r="D33" s="164">
        <v>752</v>
      </c>
      <c r="E33" s="164">
        <v>490</v>
      </c>
      <c r="F33" s="164">
        <v>1371</v>
      </c>
      <c r="G33" s="164">
        <v>1324</v>
      </c>
      <c r="H33" s="164">
        <v>1476</v>
      </c>
      <c r="I33" s="164">
        <v>1173</v>
      </c>
      <c r="J33" s="164">
        <v>1062</v>
      </c>
      <c r="K33" s="164">
        <v>922</v>
      </c>
      <c r="L33" s="164">
        <v>818</v>
      </c>
      <c r="M33" s="164">
        <v>969</v>
      </c>
      <c r="N33" s="164">
        <v>780</v>
      </c>
      <c r="O33" s="164">
        <v>784</v>
      </c>
      <c r="P33" s="166">
        <f t="shared" si="0"/>
        <v>11921</v>
      </c>
    </row>
    <row r="34" spans="1:16" ht="16.5">
      <c r="A34" s="130"/>
      <c r="B34" s="180" t="s">
        <v>163</v>
      </c>
      <c r="C34" s="164" t="s">
        <v>13</v>
      </c>
      <c r="D34" s="164">
        <v>4</v>
      </c>
      <c r="E34" s="164">
        <v>1</v>
      </c>
      <c r="F34" s="164">
        <v>30</v>
      </c>
      <c r="G34" s="164">
        <v>6</v>
      </c>
      <c r="H34" s="164">
        <v>4</v>
      </c>
      <c r="I34" s="164">
        <v>2</v>
      </c>
      <c r="J34" s="164">
        <v>14</v>
      </c>
      <c r="K34" s="164" t="s">
        <v>165</v>
      </c>
      <c r="L34" s="164" t="s">
        <v>165</v>
      </c>
      <c r="M34" s="164" t="s">
        <v>165</v>
      </c>
      <c r="N34" s="164" t="s">
        <v>165</v>
      </c>
      <c r="O34" s="164" t="s">
        <v>165</v>
      </c>
      <c r="P34" s="166">
        <f t="shared" si="0"/>
        <v>61</v>
      </c>
    </row>
    <row r="35" spans="2:16" ht="16.5">
      <c r="B35" s="201" t="s">
        <v>177</v>
      </c>
      <c r="C35" s="192" t="s">
        <v>176</v>
      </c>
      <c r="D35" s="194">
        <f aca="true" t="shared" si="1" ref="D35:P35">SUM(D3:D8,D10,D12,D14,D16,D18,D20,D21:D23,D25:D34)</f>
        <v>8227</v>
      </c>
      <c r="E35" s="194">
        <f t="shared" si="1"/>
        <v>3168</v>
      </c>
      <c r="F35" s="194">
        <f t="shared" si="1"/>
        <v>17707</v>
      </c>
      <c r="G35" s="194">
        <f t="shared" si="1"/>
        <v>14740</v>
      </c>
      <c r="H35" s="194">
        <f t="shared" si="1"/>
        <v>15710</v>
      </c>
      <c r="I35" s="194">
        <f t="shared" si="1"/>
        <v>7921</v>
      </c>
      <c r="J35" s="194">
        <f t="shared" si="1"/>
        <v>6044</v>
      </c>
      <c r="K35" s="194">
        <f t="shared" si="1"/>
        <v>7312</v>
      </c>
      <c r="L35" s="194">
        <f t="shared" si="1"/>
        <v>9872</v>
      </c>
      <c r="M35" s="194">
        <f t="shared" si="1"/>
        <v>15289</v>
      </c>
      <c r="N35" s="194">
        <f t="shared" si="1"/>
        <v>15182</v>
      </c>
      <c r="O35" s="194">
        <f t="shared" si="1"/>
        <v>15920</v>
      </c>
      <c r="P35" s="194">
        <f t="shared" si="1"/>
        <v>137092</v>
      </c>
    </row>
    <row r="36" ht="16.5"/>
    <row r="37" ht="16.5"/>
    <row r="38" ht="16.5"/>
    <row r="39" spans="1:16" ht="16.5">
      <c r="A39" s="160" t="s">
        <v>149</v>
      </c>
      <c r="B39" s="161" t="s">
        <v>150</v>
      </c>
      <c r="C39" s="161"/>
      <c r="D39" s="161" t="s">
        <v>151</v>
      </c>
      <c r="E39" s="208" t="s">
        <v>0</v>
      </c>
      <c r="F39" s="161" t="s">
        <v>1</v>
      </c>
      <c r="G39" s="216" t="s">
        <v>2</v>
      </c>
      <c r="H39" s="161" t="s">
        <v>3</v>
      </c>
      <c r="I39" s="161" t="s">
        <v>4</v>
      </c>
      <c r="J39" s="161" t="s">
        <v>5</v>
      </c>
      <c r="K39" s="161" t="s">
        <v>6</v>
      </c>
      <c r="L39" s="161" t="s">
        <v>7</v>
      </c>
      <c r="M39" s="161" t="s">
        <v>8</v>
      </c>
      <c r="N39" s="161" t="s">
        <v>9</v>
      </c>
      <c r="O39" s="161" t="s">
        <v>10</v>
      </c>
      <c r="P39" s="162" t="s">
        <v>152</v>
      </c>
    </row>
    <row r="40" spans="1:18" ht="16.5">
      <c r="A40" s="244"/>
      <c r="B40" s="245" t="s">
        <v>209</v>
      </c>
      <c r="C40" s="164"/>
      <c r="D40" s="165">
        <v>188</v>
      </c>
      <c r="E40" s="209">
        <v>36</v>
      </c>
      <c r="F40" s="166">
        <v>95</v>
      </c>
      <c r="G40" s="217">
        <v>20</v>
      </c>
      <c r="H40" s="166">
        <v>126</v>
      </c>
      <c r="I40" s="166">
        <v>32</v>
      </c>
      <c r="J40" s="166">
        <v>45</v>
      </c>
      <c r="K40" s="166">
        <v>281</v>
      </c>
      <c r="L40" s="166">
        <v>776</v>
      </c>
      <c r="M40" s="166">
        <v>1307</v>
      </c>
      <c r="N40" s="182">
        <v>60</v>
      </c>
      <c r="O40" s="166">
        <v>404</v>
      </c>
      <c r="P40" s="166">
        <f>SUM(D40:O40)</f>
        <v>3370</v>
      </c>
      <c r="R40" s="243"/>
    </row>
    <row r="41" spans="1:16" ht="16.5">
      <c r="A41" s="244"/>
      <c r="B41" s="244" t="s">
        <v>213</v>
      </c>
      <c r="C41" s="164"/>
      <c r="D41" s="165">
        <v>4</v>
      </c>
      <c r="E41" s="209">
        <v>1</v>
      </c>
      <c r="F41" s="166">
        <v>30</v>
      </c>
      <c r="G41" s="217">
        <v>6</v>
      </c>
      <c r="H41" s="166">
        <v>4</v>
      </c>
      <c r="I41" s="166">
        <v>2</v>
      </c>
      <c r="J41" s="166">
        <v>14</v>
      </c>
      <c r="K41" s="166">
        <v>0</v>
      </c>
      <c r="L41" s="166">
        <v>0</v>
      </c>
      <c r="M41" s="166">
        <v>0</v>
      </c>
      <c r="N41" s="182">
        <v>0</v>
      </c>
      <c r="O41" s="166">
        <v>0</v>
      </c>
      <c r="P41" s="166">
        <f>SUM(D41:O41)</f>
        <v>61</v>
      </c>
    </row>
    <row r="42" spans="2:16" ht="16.5">
      <c r="B42" s="206" t="s">
        <v>214</v>
      </c>
      <c r="C42" s="192" t="s">
        <v>179</v>
      </c>
      <c r="D42" s="194">
        <f>SUM(D40:D41)</f>
        <v>192</v>
      </c>
      <c r="E42" s="194">
        <f aca="true" t="shared" si="2" ref="E42:P42">SUM(E40:E41)</f>
        <v>37</v>
      </c>
      <c r="F42" s="194">
        <f t="shared" si="2"/>
        <v>125</v>
      </c>
      <c r="G42" s="194">
        <f t="shared" si="2"/>
        <v>26</v>
      </c>
      <c r="H42" s="194">
        <f t="shared" si="2"/>
        <v>130</v>
      </c>
      <c r="I42" s="194">
        <f t="shared" si="2"/>
        <v>34</v>
      </c>
      <c r="J42" s="194">
        <f t="shared" si="2"/>
        <v>59</v>
      </c>
      <c r="K42" s="194">
        <f t="shared" si="2"/>
        <v>281</v>
      </c>
      <c r="L42" s="194">
        <f t="shared" si="2"/>
        <v>776</v>
      </c>
      <c r="M42" s="194">
        <f t="shared" si="2"/>
        <v>1307</v>
      </c>
      <c r="N42" s="194">
        <f t="shared" si="2"/>
        <v>60</v>
      </c>
      <c r="O42" s="194">
        <f t="shared" si="2"/>
        <v>404</v>
      </c>
      <c r="P42" s="194">
        <f t="shared" si="2"/>
        <v>3431</v>
      </c>
    </row>
    <row r="43" ht="16.5"/>
    <row r="44" ht="16.5"/>
    <row r="45" ht="16.5">
      <c r="P45" s="243">
        <f>SUM(K35:O35,K42:O42)</f>
        <v>66403</v>
      </c>
    </row>
  </sheetData>
  <sheetProtection/>
  <mergeCells count="16">
    <mergeCell ref="A28:A32"/>
    <mergeCell ref="B24:B25"/>
    <mergeCell ref="A17:A21"/>
    <mergeCell ref="B17:B18"/>
    <mergeCell ref="B19:B20"/>
    <mergeCell ref="A24:A25"/>
    <mergeCell ref="A6:A7"/>
    <mergeCell ref="A1:P1"/>
    <mergeCell ref="B11:B12"/>
    <mergeCell ref="A15:A16"/>
    <mergeCell ref="A13:A14"/>
    <mergeCell ref="A11:A12"/>
    <mergeCell ref="B13:B14"/>
    <mergeCell ref="B15:B16"/>
    <mergeCell ref="B9:B10"/>
    <mergeCell ref="A9:A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zoomScale="75" zoomScaleNormal="75" zoomScalePageLayoutView="0" workbookViewId="0" topLeftCell="A1">
      <selection activeCell="A11" sqref="A11:IV11"/>
    </sheetView>
  </sheetViews>
  <sheetFormatPr defaultColWidth="9.00390625" defaultRowHeight="16.5"/>
  <cols>
    <col min="1" max="1" width="23.25390625" style="0" customWidth="1"/>
    <col min="2" max="2" width="35.50390625" style="181" customWidth="1"/>
    <col min="3" max="3" width="18.25390625" style="181" bestFit="1" customWidth="1"/>
    <col min="4" max="4" width="7.75390625" style="0" customWidth="1"/>
    <col min="5" max="5" width="7.00390625" style="0" customWidth="1"/>
    <col min="6" max="6" width="8.50390625" style="0" bestFit="1" customWidth="1"/>
    <col min="7" max="7" width="8.375" style="0" customWidth="1"/>
    <col min="8" max="8" width="7.75390625" style="0" bestFit="1" customWidth="1"/>
    <col min="9" max="9" width="8.25390625" style="0" customWidth="1"/>
    <col min="10" max="10" width="9.875" style="0" customWidth="1"/>
    <col min="11" max="11" width="6.50390625" style="0" customWidth="1"/>
    <col min="12" max="12" width="7.25390625" style="0" bestFit="1" customWidth="1"/>
    <col min="13" max="13" width="6.875" style="0" customWidth="1"/>
    <col min="14" max="16" width="7.625" style="0" customWidth="1"/>
    <col min="17" max="17" width="9.25390625" style="0" bestFit="1" customWidth="1"/>
  </cols>
  <sheetData>
    <row r="1" spans="1:16" ht="16.5">
      <c r="A1" s="369" t="s">
        <v>148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1"/>
    </row>
    <row r="2" spans="1:16" ht="16.5">
      <c r="A2" s="160" t="s">
        <v>149</v>
      </c>
      <c r="B2" s="161" t="s">
        <v>150</v>
      </c>
      <c r="C2" s="161"/>
      <c r="D2" s="161" t="s">
        <v>151</v>
      </c>
      <c r="E2" s="208" t="s">
        <v>0</v>
      </c>
      <c r="F2" s="161" t="s">
        <v>1</v>
      </c>
      <c r="G2" s="216" t="s">
        <v>2</v>
      </c>
      <c r="H2" s="161" t="s">
        <v>3</v>
      </c>
      <c r="I2" s="161" t="s">
        <v>4</v>
      </c>
      <c r="J2" s="161" t="s">
        <v>5</v>
      </c>
      <c r="K2" s="161" t="s">
        <v>6</v>
      </c>
      <c r="L2" s="161" t="s">
        <v>7</v>
      </c>
      <c r="M2" s="161" t="s">
        <v>8</v>
      </c>
      <c r="N2" s="161" t="s">
        <v>9</v>
      </c>
      <c r="O2" s="161" t="s">
        <v>10</v>
      </c>
      <c r="P2" s="162" t="s">
        <v>152</v>
      </c>
    </row>
    <row r="3" spans="1:16" ht="16.5">
      <c r="A3" s="387"/>
      <c r="B3" s="380" t="s">
        <v>196</v>
      </c>
      <c r="C3" s="232" t="s">
        <v>155</v>
      </c>
      <c r="D3" s="234">
        <v>529</v>
      </c>
      <c r="E3" s="235">
        <v>349</v>
      </c>
      <c r="F3" s="234">
        <v>549</v>
      </c>
      <c r="G3" s="234">
        <v>524</v>
      </c>
      <c r="H3" s="234">
        <v>518</v>
      </c>
      <c r="I3" s="234">
        <v>478</v>
      </c>
      <c r="J3" s="234">
        <v>563</v>
      </c>
      <c r="K3" s="234">
        <v>551</v>
      </c>
      <c r="L3" s="234">
        <v>553</v>
      </c>
      <c r="M3" s="234">
        <v>598</v>
      </c>
      <c r="N3" s="234">
        <v>534</v>
      </c>
      <c r="O3" s="234">
        <v>604</v>
      </c>
      <c r="P3" s="234">
        <f>SUM(D3:O3)</f>
        <v>6350</v>
      </c>
    </row>
    <row r="4" spans="1:16" ht="16.5">
      <c r="A4" s="386"/>
      <c r="B4" s="386"/>
      <c r="C4" s="164" t="s">
        <v>13</v>
      </c>
      <c r="D4" s="165">
        <v>333</v>
      </c>
      <c r="E4" s="209">
        <v>183</v>
      </c>
      <c r="F4" s="166">
        <v>621</v>
      </c>
      <c r="G4" s="217">
        <v>675</v>
      </c>
      <c r="H4" s="166">
        <v>1014</v>
      </c>
      <c r="I4" s="166">
        <v>294</v>
      </c>
      <c r="J4" s="166">
        <v>405</v>
      </c>
      <c r="K4" s="166">
        <v>621</v>
      </c>
      <c r="L4" s="166">
        <v>827</v>
      </c>
      <c r="M4" s="166">
        <v>492</v>
      </c>
      <c r="N4" s="182">
        <v>210</v>
      </c>
      <c r="O4" s="166">
        <v>477</v>
      </c>
      <c r="P4" s="166">
        <f>SUM(D4:O4)</f>
        <v>6152</v>
      </c>
    </row>
    <row r="5" spans="1:16" ht="16.5">
      <c r="A5" s="388"/>
      <c r="B5" s="380" t="s">
        <v>154</v>
      </c>
      <c r="C5" s="232" t="s">
        <v>155</v>
      </c>
      <c r="D5" s="234">
        <v>2584</v>
      </c>
      <c r="E5" s="234">
        <v>1349</v>
      </c>
      <c r="F5" s="234">
        <v>3608</v>
      </c>
      <c r="G5" s="234">
        <v>3276</v>
      </c>
      <c r="H5" s="169">
        <v>3452</v>
      </c>
      <c r="I5" s="169">
        <v>2675</v>
      </c>
      <c r="J5" s="169">
        <v>2009</v>
      </c>
      <c r="K5" s="169">
        <v>1797</v>
      </c>
      <c r="L5" s="169">
        <v>2364</v>
      </c>
      <c r="M5" s="169">
        <v>3478</v>
      </c>
      <c r="N5" s="289">
        <v>3311</v>
      </c>
      <c r="O5" s="169">
        <v>3293</v>
      </c>
      <c r="P5" s="234">
        <f>SUM(D5:O5)</f>
        <v>33196</v>
      </c>
    </row>
    <row r="6" spans="1:16" ht="16.5">
      <c r="A6" s="386"/>
      <c r="B6" s="386"/>
      <c r="C6" s="164" t="s">
        <v>13</v>
      </c>
      <c r="D6" s="165">
        <v>3912</v>
      </c>
      <c r="E6" s="210">
        <v>1383</v>
      </c>
      <c r="F6" s="166">
        <v>11127</v>
      </c>
      <c r="G6" s="217">
        <v>6013</v>
      </c>
      <c r="H6" s="166">
        <v>11045</v>
      </c>
      <c r="I6" s="166">
        <v>4919</v>
      </c>
      <c r="J6" s="166">
        <v>3135</v>
      </c>
      <c r="K6" s="166">
        <v>779</v>
      </c>
      <c r="L6" s="166">
        <v>2398</v>
      </c>
      <c r="M6" s="166">
        <v>2124</v>
      </c>
      <c r="N6" s="166">
        <v>2324</v>
      </c>
      <c r="O6" s="166">
        <v>5224</v>
      </c>
      <c r="P6" s="166">
        <f aca="true" t="shared" si="0" ref="P6:P41">SUM(D6:O6)</f>
        <v>54383</v>
      </c>
    </row>
    <row r="7" spans="1:16" ht="16.5">
      <c r="A7" s="367"/>
      <c r="B7" s="170" t="s">
        <v>158</v>
      </c>
      <c r="C7" s="164" t="s">
        <v>13</v>
      </c>
      <c r="D7" s="166">
        <v>39</v>
      </c>
      <c r="E7" s="209">
        <v>6</v>
      </c>
      <c r="F7" s="230">
        <v>191</v>
      </c>
      <c r="G7" s="217">
        <v>154</v>
      </c>
      <c r="H7" s="166">
        <v>107</v>
      </c>
      <c r="I7" s="166">
        <v>59</v>
      </c>
      <c r="J7" s="166">
        <v>65</v>
      </c>
      <c r="K7" s="166">
        <v>77</v>
      </c>
      <c r="L7" s="166">
        <v>976</v>
      </c>
      <c r="M7" s="166">
        <v>392</v>
      </c>
      <c r="N7" s="166">
        <v>332</v>
      </c>
      <c r="O7" s="166">
        <v>82</v>
      </c>
      <c r="P7" s="166">
        <f>SUM(D7:O7)</f>
        <v>2480</v>
      </c>
    </row>
    <row r="8" spans="1:16" ht="33">
      <c r="A8" s="367"/>
      <c r="B8" s="163" t="s">
        <v>197</v>
      </c>
      <c r="C8" s="164" t="s">
        <v>132</v>
      </c>
      <c r="D8" s="167">
        <v>32</v>
      </c>
      <c r="E8" s="209">
        <v>4</v>
      </c>
      <c r="F8" s="230">
        <v>5</v>
      </c>
      <c r="G8" s="218">
        <v>57</v>
      </c>
      <c r="H8" s="167">
        <v>10</v>
      </c>
      <c r="I8" s="167">
        <v>18</v>
      </c>
      <c r="J8" s="167">
        <v>16</v>
      </c>
      <c r="K8" s="167">
        <v>26</v>
      </c>
      <c r="L8" s="166">
        <v>6</v>
      </c>
      <c r="M8" s="166">
        <v>27</v>
      </c>
      <c r="N8" s="166">
        <v>23</v>
      </c>
      <c r="O8" s="166">
        <v>15</v>
      </c>
      <c r="P8" s="166">
        <f>SUM(D8:O8)</f>
        <v>239</v>
      </c>
    </row>
    <row r="9" spans="1:16" ht="16.5">
      <c r="A9" s="367"/>
      <c r="B9" s="207" t="s">
        <v>190</v>
      </c>
      <c r="C9" s="164" t="s">
        <v>199</v>
      </c>
      <c r="D9" s="166" t="s">
        <v>53</v>
      </c>
      <c r="E9" s="166" t="s">
        <v>53</v>
      </c>
      <c r="F9" s="166" t="s">
        <v>53</v>
      </c>
      <c r="G9" s="166" t="s">
        <v>53</v>
      </c>
      <c r="H9" s="166" t="s">
        <v>53</v>
      </c>
      <c r="I9" s="166" t="s">
        <v>53</v>
      </c>
      <c r="J9" s="166" t="s">
        <v>53</v>
      </c>
      <c r="K9" s="166" t="s">
        <v>53</v>
      </c>
      <c r="L9" s="166" t="s">
        <v>53</v>
      </c>
      <c r="M9" s="166" t="s">
        <v>53</v>
      </c>
      <c r="N9" s="166" t="s">
        <v>53</v>
      </c>
      <c r="O9" s="166" t="s">
        <v>53</v>
      </c>
      <c r="P9" s="166" t="s">
        <v>53</v>
      </c>
    </row>
    <row r="10" spans="1:16" ht="16.5">
      <c r="A10" s="368"/>
      <c r="B10" s="207" t="s">
        <v>191</v>
      </c>
      <c r="C10" s="164" t="s">
        <v>199</v>
      </c>
      <c r="D10" s="166" t="s">
        <v>53</v>
      </c>
      <c r="E10" s="166" t="s">
        <v>53</v>
      </c>
      <c r="F10" s="166" t="s">
        <v>53</v>
      </c>
      <c r="G10" s="166" t="s">
        <v>53</v>
      </c>
      <c r="H10" s="166" t="s">
        <v>53</v>
      </c>
      <c r="I10" s="166" t="s">
        <v>53</v>
      </c>
      <c r="J10" s="166" t="s">
        <v>53</v>
      </c>
      <c r="K10" s="166" t="s">
        <v>53</v>
      </c>
      <c r="L10" s="166" t="s">
        <v>53</v>
      </c>
      <c r="M10" s="166" t="s">
        <v>53</v>
      </c>
      <c r="N10" s="166" t="s">
        <v>53</v>
      </c>
      <c r="O10" s="166" t="s">
        <v>53</v>
      </c>
      <c r="P10" s="166" t="s">
        <v>53</v>
      </c>
    </row>
    <row r="11" spans="1:16" ht="31.5">
      <c r="A11" s="233"/>
      <c r="B11" s="241" t="s">
        <v>257</v>
      </c>
      <c r="C11" s="164" t="s">
        <v>132</v>
      </c>
      <c r="D11" s="166">
        <v>8</v>
      </c>
      <c r="E11" s="209">
        <v>11</v>
      </c>
      <c r="F11" s="166">
        <v>41</v>
      </c>
      <c r="G11" s="217">
        <v>11</v>
      </c>
      <c r="H11" s="166">
        <v>16</v>
      </c>
      <c r="I11" s="166">
        <v>12</v>
      </c>
      <c r="J11" s="166">
        <v>0</v>
      </c>
      <c r="K11" s="166">
        <v>20</v>
      </c>
      <c r="L11" s="166">
        <v>27</v>
      </c>
      <c r="M11" s="166">
        <v>53</v>
      </c>
      <c r="N11" s="166">
        <v>11</v>
      </c>
      <c r="O11" s="166">
        <v>3</v>
      </c>
      <c r="P11" s="166">
        <f t="shared" si="0"/>
        <v>213</v>
      </c>
    </row>
    <row r="12" spans="1:16" ht="16.5">
      <c r="A12" s="363"/>
      <c r="B12" s="372" t="s">
        <v>28</v>
      </c>
      <c r="C12" s="168" t="s">
        <v>155</v>
      </c>
      <c r="D12" s="171">
        <v>123</v>
      </c>
      <c r="E12" s="211">
        <v>69</v>
      </c>
      <c r="F12" s="191">
        <v>250</v>
      </c>
      <c r="G12" s="219">
        <v>250</v>
      </c>
      <c r="H12" s="171">
        <v>267</v>
      </c>
      <c r="I12" s="171">
        <v>163</v>
      </c>
      <c r="J12" s="171">
        <v>103</v>
      </c>
      <c r="K12" s="171">
        <v>137</v>
      </c>
      <c r="L12" s="169">
        <v>233</v>
      </c>
      <c r="M12" s="169">
        <v>283</v>
      </c>
      <c r="N12" s="169">
        <v>351</v>
      </c>
      <c r="O12" s="169">
        <v>383</v>
      </c>
      <c r="P12" s="169">
        <f t="shared" si="0"/>
        <v>2612</v>
      </c>
    </row>
    <row r="13" spans="1:16" ht="16.5">
      <c r="A13" s="363"/>
      <c r="B13" s="372"/>
      <c r="C13" s="164" t="s">
        <v>13</v>
      </c>
      <c r="D13" s="166">
        <v>34</v>
      </c>
      <c r="E13" s="209">
        <v>0</v>
      </c>
      <c r="F13" s="166">
        <v>132</v>
      </c>
      <c r="G13" s="217">
        <v>24</v>
      </c>
      <c r="H13" s="166">
        <v>21</v>
      </c>
      <c r="I13" s="166">
        <v>9</v>
      </c>
      <c r="J13" s="166">
        <v>13</v>
      </c>
      <c r="K13" s="166">
        <v>32</v>
      </c>
      <c r="L13" s="166"/>
      <c r="M13" s="166"/>
      <c r="N13" s="166"/>
      <c r="O13" s="166"/>
      <c r="P13" s="166">
        <f t="shared" si="0"/>
        <v>265</v>
      </c>
    </row>
    <row r="14" spans="1:16" ht="16.5">
      <c r="A14" s="363"/>
      <c r="B14" s="372" t="s">
        <v>133</v>
      </c>
      <c r="C14" s="168" t="s">
        <v>155</v>
      </c>
      <c r="D14" s="171">
        <v>85</v>
      </c>
      <c r="E14" s="211">
        <v>69</v>
      </c>
      <c r="F14" s="171">
        <v>97</v>
      </c>
      <c r="G14" s="220">
        <v>86</v>
      </c>
      <c r="H14" s="171">
        <v>80</v>
      </c>
      <c r="I14" s="169">
        <v>89</v>
      </c>
      <c r="J14" s="169">
        <v>86</v>
      </c>
      <c r="K14" s="169">
        <v>73</v>
      </c>
      <c r="L14" s="169">
        <v>97</v>
      </c>
      <c r="M14" s="169">
        <v>104</v>
      </c>
      <c r="N14" s="169">
        <v>94</v>
      </c>
      <c r="O14" s="169">
        <v>95</v>
      </c>
      <c r="P14" s="169">
        <f t="shared" si="0"/>
        <v>1055</v>
      </c>
    </row>
    <row r="15" spans="1:16" ht="16.5">
      <c r="A15" s="363"/>
      <c r="B15" s="372"/>
      <c r="C15" s="164" t="s">
        <v>13</v>
      </c>
      <c r="D15" s="166">
        <v>16</v>
      </c>
      <c r="E15" s="209">
        <v>6</v>
      </c>
      <c r="F15" s="166">
        <v>6</v>
      </c>
      <c r="G15" s="217">
        <v>1</v>
      </c>
      <c r="H15" s="166">
        <v>8</v>
      </c>
      <c r="I15" s="166">
        <v>0</v>
      </c>
      <c r="J15" s="166">
        <v>4</v>
      </c>
      <c r="K15" s="166">
        <v>11</v>
      </c>
      <c r="L15" s="166">
        <v>22</v>
      </c>
      <c r="M15" s="167">
        <v>21</v>
      </c>
      <c r="N15" s="167">
        <v>13</v>
      </c>
      <c r="O15" s="166">
        <v>18</v>
      </c>
      <c r="P15" s="166">
        <f t="shared" si="0"/>
        <v>126</v>
      </c>
    </row>
    <row r="16" spans="1:16" ht="16.5">
      <c r="A16" s="379" t="s">
        <v>217</v>
      </c>
      <c r="B16" s="376" t="s">
        <v>159</v>
      </c>
      <c r="C16" s="168" t="s">
        <v>155</v>
      </c>
      <c r="D16" s="187">
        <v>489</v>
      </c>
      <c r="E16" s="212">
        <v>212</v>
      </c>
      <c r="F16" s="172">
        <v>186</v>
      </c>
      <c r="G16" s="222">
        <v>169</v>
      </c>
      <c r="H16" s="187">
        <v>202</v>
      </c>
      <c r="I16" s="187">
        <v>284</v>
      </c>
      <c r="J16" s="188">
        <v>324</v>
      </c>
      <c r="K16" s="188">
        <v>264</v>
      </c>
      <c r="L16" s="188">
        <v>209</v>
      </c>
      <c r="M16" s="169">
        <v>310</v>
      </c>
      <c r="N16" s="169">
        <v>306</v>
      </c>
      <c r="O16" s="169">
        <v>445</v>
      </c>
      <c r="P16" s="169">
        <f t="shared" si="0"/>
        <v>3400</v>
      </c>
    </row>
    <row r="17" spans="1:16" ht="16.5">
      <c r="A17" s="367"/>
      <c r="B17" s="376"/>
      <c r="C17" s="164" t="s">
        <v>132</v>
      </c>
      <c r="D17" s="174">
        <v>944</v>
      </c>
      <c r="E17" s="213">
        <v>204</v>
      </c>
      <c r="F17" s="175">
        <v>598</v>
      </c>
      <c r="G17" s="223">
        <v>323</v>
      </c>
      <c r="H17" s="174">
        <v>3797</v>
      </c>
      <c r="I17" s="174">
        <v>384</v>
      </c>
      <c r="J17" s="174">
        <v>45</v>
      </c>
      <c r="K17" s="174">
        <v>85</v>
      </c>
      <c r="L17" s="174">
        <v>234</v>
      </c>
      <c r="M17" s="174">
        <v>223</v>
      </c>
      <c r="N17" s="174">
        <v>356</v>
      </c>
      <c r="O17" s="174">
        <v>275</v>
      </c>
      <c r="P17" s="166">
        <f t="shared" si="0"/>
        <v>7468</v>
      </c>
    </row>
    <row r="18" spans="1:16" ht="16.5">
      <c r="A18" s="367"/>
      <c r="B18" s="380" t="s">
        <v>136</v>
      </c>
      <c r="C18" s="168" t="s">
        <v>155</v>
      </c>
      <c r="D18" s="171" t="s">
        <v>259</v>
      </c>
      <c r="E18" s="171" t="s">
        <v>259</v>
      </c>
      <c r="F18" s="171" t="s">
        <v>259</v>
      </c>
      <c r="G18" s="171" t="s">
        <v>259</v>
      </c>
      <c r="H18" s="171" t="s">
        <v>259</v>
      </c>
      <c r="I18" s="171" t="s">
        <v>259</v>
      </c>
      <c r="J18" s="171" t="s">
        <v>259</v>
      </c>
      <c r="K18" s="171" t="s">
        <v>259</v>
      </c>
      <c r="L18" s="171" t="s">
        <v>259</v>
      </c>
      <c r="M18" s="171" t="s">
        <v>259</v>
      </c>
      <c r="N18" s="171" t="s">
        <v>259</v>
      </c>
      <c r="O18" s="171" t="s">
        <v>259</v>
      </c>
      <c r="P18" s="171" t="s">
        <v>259</v>
      </c>
    </row>
    <row r="19" spans="1:16" ht="16.5">
      <c r="A19" s="367"/>
      <c r="B19" s="381"/>
      <c r="C19" s="164" t="s">
        <v>132</v>
      </c>
      <c r="D19" s="176">
        <v>507</v>
      </c>
      <c r="E19" s="214">
        <v>203</v>
      </c>
      <c r="F19" s="176">
        <v>626</v>
      </c>
      <c r="G19" s="224">
        <v>394</v>
      </c>
      <c r="H19" s="166">
        <v>1261</v>
      </c>
      <c r="I19" s="166">
        <v>252</v>
      </c>
      <c r="J19" s="166">
        <v>45</v>
      </c>
      <c r="K19" s="166">
        <v>89</v>
      </c>
      <c r="L19" s="166">
        <v>261</v>
      </c>
      <c r="M19" s="174">
        <v>233</v>
      </c>
      <c r="N19" s="174">
        <v>348</v>
      </c>
      <c r="O19" s="174">
        <v>271</v>
      </c>
      <c r="P19" s="166">
        <f t="shared" si="0"/>
        <v>4490</v>
      </c>
    </row>
    <row r="20" spans="1:16" ht="33">
      <c r="A20" s="367"/>
      <c r="B20" s="163" t="s">
        <v>137</v>
      </c>
      <c r="C20" s="164" t="s">
        <v>132</v>
      </c>
      <c r="D20" s="166">
        <v>502</v>
      </c>
      <c r="E20" s="214">
        <v>294</v>
      </c>
      <c r="F20" s="166">
        <v>541</v>
      </c>
      <c r="G20" s="217">
        <v>260</v>
      </c>
      <c r="H20" s="166">
        <v>1187</v>
      </c>
      <c r="I20" s="166">
        <v>248</v>
      </c>
      <c r="J20" s="166">
        <v>42</v>
      </c>
      <c r="K20" s="166">
        <v>98</v>
      </c>
      <c r="L20" s="166">
        <v>221</v>
      </c>
      <c r="M20" s="166">
        <v>226</v>
      </c>
      <c r="N20" s="166">
        <v>337</v>
      </c>
      <c r="O20" s="166">
        <v>250</v>
      </c>
      <c r="P20" s="166">
        <f t="shared" si="0"/>
        <v>4206</v>
      </c>
    </row>
    <row r="21" spans="1:16" ht="16.5">
      <c r="A21" s="226" t="s">
        <v>193</v>
      </c>
      <c r="B21" s="130" t="s">
        <v>203</v>
      </c>
      <c r="C21" s="164" t="s">
        <v>104</v>
      </c>
      <c r="D21" s="166" t="s">
        <v>53</v>
      </c>
      <c r="E21" s="166" t="s">
        <v>53</v>
      </c>
      <c r="F21" s="166" t="s">
        <v>53</v>
      </c>
      <c r="G21" s="217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f t="shared" si="0"/>
        <v>0</v>
      </c>
    </row>
    <row r="22" spans="1:16" ht="16.5">
      <c r="A22" s="226" t="s">
        <v>193</v>
      </c>
      <c r="B22" s="178" t="s">
        <v>202</v>
      </c>
      <c r="C22" s="164" t="s">
        <v>104</v>
      </c>
      <c r="D22" s="166" t="s">
        <v>53</v>
      </c>
      <c r="E22" s="166" t="s">
        <v>53</v>
      </c>
      <c r="F22" s="166" t="s">
        <v>53</v>
      </c>
      <c r="G22" s="166">
        <v>53</v>
      </c>
      <c r="H22" s="166">
        <v>68</v>
      </c>
      <c r="I22" s="166">
        <v>0</v>
      </c>
      <c r="J22" s="166">
        <v>0</v>
      </c>
      <c r="K22" s="166">
        <v>0</v>
      </c>
      <c r="L22" s="166">
        <v>34</v>
      </c>
      <c r="M22" s="166">
        <v>31</v>
      </c>
      <c r="N22" s="166">
        <v>107</v>
      </c>
      <c r="O22" s="166">
        <v>60</v>
      </c>
      <c r="P22" s="166">
        <f t="shared" si="0"/>
        <v>353</v>
      </c>
    </row>
    <row r="23" spans="1:16" ht="16.5">
      <c r="A23" s="226" t="s">
        <v>193</v>
      </c>
      <c r="B23" s="130" t="s">
        <v>210</v>
      </c>
      <c r="C23" s="164" t="s">
        <v>104</v>
      </c>
      <c r="D23" s="166" t="s">
        <v>53</v>
      </c>
      <c r="E23" s="166" t="s">
        <v>53</v>
      </c>
      <c r="F23" s="166" t="s">
        <v>53</v>
      </c>
      <c r="G23" s="166">
        <v>13</v>
      </c>
      <c r="H23" s="166">
        <v>3</v>
      </c>
      <c r="I23" s="166">
        <v>1</v>
      </c>
      <c r="J23" s="166">
        <v>0</v>
      </c>
      <c r="K23" s="166">
        <v>3</v>
      </c>
      <c r="L23" s="166">
        <v>6</v>
      </c>
      <c r="M23" s="166">
        <v>14</v>
      </c>
      <c r="N23" s="166">
        <v>16</v>
      </c>
      <c r="O23" s="166">
        <v>6</v>
      </c>
      <c r="P23" s="166">
        <f t="shared" si="0"/>
        <v>62</v>
      </c>
    </row>
    <row r="24" spans="1:16" ht="16.5">
      <c r="A24" s="384" t="s">
        <v>193</v>
      </c>
      <c r="B24" s="382" t="s">
        <v>215</v>
      </c>
      <c r="C24" s="177" t="s">
        <v>155</v>
      </c>
      <c r="D24" s="169">
        <v>160</v>
      </c>
      <c r="E24" s="236">
        <v>88</v>
      </c>
      <c r="F24" s="169">
        <v>104</v>
      </c>
      <c r="G24" s="237">
        <v>105</v>
      </c>
      <c r="H24" s="237">
        <v>104</v>
      </c>
      <c r="I24" s="169">
        <v>139</v>
      </c>
      <c r="J24" s="169">
        <v>128</v>
      </c>
      <c r="K24" s="169">
        <v>103</v>
      </c>
      <c r="L24" s="169">
        <v>104</v>
      </c>
      <c r="M24" s="169">
        <v>112</v>
      </c>
      <c r="N24" s="169">
        <v>102</v>
      </c>
      <c r="O24" s="169">
        <v>123</v>
      </c>
      <c r="P24" s="169">
        <f t="shared" si="0"/>
        <v>1372</v>
      </c>
    </row>
    <row r="25" spans="1:16" ht="16.5">
      <c r="A25" s="357"/>
      <c r="B25" s="383"/>
      <c r="C25" s="164" t="s">
        <v>104</v>
      </c>
      <c r="D25" s="166">
        <v>29</v>
      </c>
      <c r="E25" s="214">
        <v>13</v>
      </c>
      <c r="F25" s="166">
        <v>46</v>
      </c>
      <c r="G25" s="217">
        <v>49</v>
      </c>
      <c r="H25" s="166">
        <v>50</v>
      </c>
      <c r="I25" s="166">
        <v>21</v>
      </c>
      <c r="J25" s="166">
        <v>10</v>
      </c>
      <c r="K25" s="166">
        <v>17</v>
      </c>
      <c r="L25" s="166">
        <v>62</v>
      </c>
      <c r="M25" s="166">
        <v>24</v>
      </c>
      <c r="N25" s="166">
        <v>13</v>
      </c>
      <c r="O25" s="166">
        <v>34</v>
      </c>
      <c r="P25" s="166">
        <f t="shared" si="0"/>
        <v>368</v>
      </c>
    </row>
    <row r="26" spans="1:16" ht="16.5">
      <c r="A26" s="363"/>
      <c r="B26" s="372" t="s">
        <v>138</v>
      </c>
      <c r="C26" s="177" t="s">
        <v>155</v>
      </c>
      <c r="D26" s="191">
        <v>6135</v>
      </c>
      <c r="E26" s="215">
        <v>4482</v>
      </c>
      <c r="F26" s="191">
        <v>6834</v>
      </c>
      <c r="G26" s="221">
        <v>6710</v>
      </c>
      <c r="H26" s="191">
        <v>6984</v>
      </c>
      <c r="I26" s="191">
        <v>6648</v>
      </c>
      <c r="J26" s="191">
        <v>7336</v>
      </c>
      <c r="K26" s="191">
        <v>6685</v>
      </c>
      <c r="L26" s="191" t="s">
        <v>259</v>
      </c>
      <c r="M26" s="229" t="s">
        <v>259</v>
      </c>
      <c r="N26" s="229" t="s">
        <v>259</v>
      </c>
      <c r="O26" s="229" t="s">
        <v>259</v>
      </c>
      <c r="P26" s="169">
        <f t="shared" si="0"/>
        <v>51814</v>
      </c>
    </row>
    <row r="27" spans="1:16" ht="16.5">
      <c r="A27" s="363"/>
      <c r="B27" s="372"/>
      <c r="C27" s="164" t="s">
        <v>13</v>
      </c>
      <c r="D27" s="176">
        <v>2498</v>
      </c>
      <c r="E27" s="209">
        <v>1769</v>
      </c>
      <c r="F27" s="166">
        <v>7637</v>
      </c>
      <c r="G27" s="217">
        <v>4471</v>
      </c>
      <c r="H27" s="166">
        <v>4936</v>
      </c>
      <c r="I27" s="166">
        <v>3153</v>
      </c>
      <c r="J27" s="166">
        <v>3919</v>
      </c>
      <c r="K27" s="166"/>
      <c r="L27" s="166"/>
      <c r="M27" s="166"/>
      <c r="N27" s="166"/>
      <c r="O27" s="166"/>
      <c r="P27" s="166">
        <f t="shared" si="0"/>
        <v>28383</v>
      </c>
    </row>
    <row r="28" spans="1:16" ht="16.5">
      <c r="A28" s="390"/>
      <c r="B28" s="392" t="s">
        <v>178</v>
      </c>
      <c r="C28" s="177" t="s">
        <v>155</v>
      </c>
      <c r="D28" s="238">
        <v>107</v>
      </c>
      <c r="E28" s="236">
        <v>90</v>
      </c>
      <c r="F28" s="169">
        <v>131</v>
      </c>
      <c r="G28" s="169">
        <v>109</v>
      </c>
      <c r="H28" s="169">
        <v>123</v>
      </c>
      <c r="I28" s="169">
        <v>131</v>
      </c>
      <c r="J28" s="169">
        <v>131</v>
      </c>
      <c r="K28" s="169">
        <v>136</v>
      </c>
      <c r="L28" s="169">
        <v>138</v>
      </c>
      <c r="M28" s="169">
        <v>194</v>
      </c>
      <c r="N28" s="169">
        <v>194</v>
      </c>
      <c r="O28" s="169" t="s">
        <v>259</v>
      </c>
      <c r="P28" s="166">
        <f t="shared" si="0"/>
        <v>1484</v>
      </c>
    </row>
    <row r="29" spans="1:16" ht="16.5">
      <c r="A29" s="391"/>
      <c r="B29" s="393"/>
      <c r="C29" s="164" t="s">
        <v>13</v>
      </c>
      <c r="D29" s="166">
        <v>83</v>
      </c>
      <c r="E29" s="166">
        <v>296</v>
      </c>
      <c r="F29" s="166">
        <v>1235</v>
      </c>
      <c r="G29" s="166">
        <v>554</v>
      </c>
      <c r="H29" s="166">
        <v>1370</v>
      </c>
      <c r="I29" s="166">
        <v>169</v>
      </c>
      <c r="J29" s="166">
        <v>153</v>
      </c>
      <c r="K29" s="166">
        <v>118</v>
      </c>
      <c r="L29" s="166">
        <v>381</v>
      </c>
      <c r="M29" s="166">
        <v>320</v>
      </c>
      <c r="N29" s="166">
        <v>300</v>
      </c>
      <c r="O29" s="166">
        <v>328</v>
      </c>
      <c r="P29" s="166">
        <f t="shared" si="0"/>
        <v>5307</v>
      </c>
    </row>
    <row r="30" spans="1:16" ht="16.5">
      <c r="A30" s="228"/>
      <c r="B30" s="130" t="s">
        <v>180</v>
      </c>
      <c r="C30" s="164" t="s">
        <v>132</v>
      </c>
      <c r="D30" s="166">
        <v>4</v>
      </c>
      <c r="E30" s="166">
        <v>0</v>
      </c>
      <c r="F30" s="166">
        <v>0</v>
      </c>
      <c r="G30" s="166">
        <v>0</v>
      </c>
      <c r="H30" s="166">
        <v>1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82">
        <v>0</v>
      </c>
      <c r="O30" s="166">
        <v>0</v>
      </c>
      <c r="P30" s="166">
        <f t="shared" si="0"/>
        <v>5</v>
      </c>
    </row>
    <row r="31" spans="1:16" ht="16.5">
      <c r="A31" s="130"/>
      <c r="B31" s="179" t="s">
        <v>198</v>
      </c>
      <c r="C31" s="164" t="s">
        <v>13</v>
      </c>
      <c r="D31" s="230">
        <v>547</v>
      </c>
      <c r="E31" s="230">
        <v>495</v>
      </c>
      <c r="F31" s="227">
        <v>1214</v>
      </c>
      <c r="G31" s="230">
        <v>1250</v>
      </c>
      <c r="H31" s="230">
        <v>739</v>
      </c>
      <c r="I31" s="230">
        <v>721</v>
      </c>
      <c r="J31" s="230">
        <v>1362</v>
      </c>
      <c r="K31" s="230">
        <v>1208</v>
      </c>
      <c r="L31" s="230">
        <v>1715</v>
      </c>
      <c r="M31" s="230">
        <v>1860</v>
      </c>
      <c r="N31" s="230">
        <v>1421</v>
      </c>
      <c r="O31" s="230">
        <v>2236</v>
      </c>
      <c r="P31" s="166">
        <f t="shared" si="0"/>
        <v>14768</v>
      </c>
    </row>
    <row r="32" spans="1:16" ht="16.5">
      <c r="A32" s="377" t="s">
        <v>192</v>
      </c>
      <c r="B32" s="389" t="s">
        <v>218</v>
      </c>
      <c r="C32" s="177" t="s">
        <v>155</v>
      </c>
      <c r="D32" s="239">
        <v>3086</v>
      </c>
      <c r="E32" s="239">
        <v>1929</v>
      </c>
      <c r="F32" s="240">
        <v>2668</v>
      </c>
      <c r="G32" s="239">
        <v>2199</v>
      </c>
      <c r="H32" s="239">
        <v>2240</v>
      </c>
      <c r="I32" s="239">
        <v>1851</v>
      </c>
      <c r="J32" s="239">
        <v>2154</v>
      </c>
      <c r="K32" s="239">
        <v>1730</v>
      </c>
      <c r="L32" s="239">
        <v>2186</v>
      </c>
      <c r="M32" s="239">
        <v>2529</v>
      </c>
      <c r="N32" s="239">
        <v>2254</v>
      </c>
      <c r="O32" s="239">
        <v>2174</v>
      </c>
      <c r="P32" s="239">
        <f t="shared" si="0"/>
        <v>27000</v>
      </c>
    </row>
    <row r="33" spans="1:16" ht="16.5">
      <c r="A33" s="386"/>
      <c r="B33" s="378"/>
      <c r="C33" s="164" t="s">
        <v>13</v>
      </c>
      <c r="D33" s="230">
        <v>138</v>
      </c>
      <c r="E33" s="230">
        <v>166</v>
      </c>
      <c r="F33" s="230">
        <v>1135</v>
      </c>
      <c r="G33" s="230">
        <v>690</v>
      </c>
      <c r="H33" s="230">
        <v>897</v>
      </c>
      <c r="I33" s="230">
        <v>970</v>
      </c>
      <c r="J33" s="230">
        <v>494</v>
      </c>
      <c r="K33" s="230">
        <v>454</v>
      </c>
      <c r="L33" s="230">
        <v>1195</v>
      </c>
      <c r="M33" s="230">
        <v>1001</v>
      </c>
      <c r="N33" s="230">
        <v>1174</v>
      </c>
      <c r="O33" s="230">
        <v>1198</v>
      </c>
      <c r="P33" s="166">
        <f>SUM(D33:O33)</f>
        <v>9512</v>
      </c>
    </row>
    <row r="34" spans="1:16" ht="16.5">
      <c r="A34" s="130"/>
      <c r="B34" s="204" t="s">
        <v>189</v>
      </c>
      <c r="C34" s="164" t="s">
        <v>13</v>
      </c>
      <c r="D34" s="230">
        <v>67</v>
      </c>
      <c r="E34" s="230">
        <v>5</v>
      </c>
      <c r="F34" s="230">
        <v>91</v>
      </c>
      <c r="G34" s="230">
        <v>228</v>
      </c>
      <c r="H34" s="230">
        <v>117</v>
      </c>
      <c r="I34" s="230">
        <v>30</v>
      </c>
      <c r="J34" s="230">
        <v>63</v>
      </c>
      <c r="K34" s="230">
        <v>65</v>
      </c>
      <c r="L34" s="230">
        <v>152</v>
      </c>
      <c r="M34" s="230"/>
      <c r="N34" s="230"/>
      <c r="O34" s="230"/>
      <c r="P34" s="166">
        <f t="shared" si="0"/>
        <v>818</v>
      </c>
    </row>
    <row r="35" spans="1:16" ht="16.5">
      <c r="A35" s="130"/>
      <c r="B35" s="205" t="s">
        <v>183</v>
      </c>
      <c r="C35" s="164" t="s">
        <v>13</v>
      </c>
      <c r="D35" s="230">
        <v>0</v>
      </c>
      <c r="E35" s="230">
        <v>0</v>
      </c>
      <c r="F35" s="230">
        <v>0</v>
      </c>
      <c r="G35" s="230">
        <v>0</v>
      </c>
      <c r="H35" s="230">
        <v>1</v>
      </c>
      <c r="I35" s="230">
        <v>0</v>
      </c>
      <c r="J35" s="230">
        <v>7</v>
      </c>
      <c r="K35" s="230">
        <v>8</v>
      </c>
      <c r="L35" s="230">
        <v>0</v>
      </c>
      <c r="M35" s="230">
        <v>2</v>
      </c>
      <c r="N35" s="230">
        <v>0</v>
      </c>
      <c r="O35" s="230">
        <v>4</v>
      </c>
      <c r="P35" s="166">
        <f t="shared" si="0"/>
        <v>22</v>
      </c>
    </row>
    <row r="36" spans="1:16" ht="16.5">
      <c r="A36" s="130"/>
      <c r="B36" s="205" t="s">
        <v>184</v>
      </c>
      <c r="C36" s="164" t="s">
        <v>13</v>
      </c>
      <c r="D36" s="230">
        <v>5</v>
      </c>
      <c r="E36" s="230">
        <v>0</v>
      </c>
      <c r="F36" s="230">
        <v>3</v>
      </c>
      <c r="G36" s="230">
        <v>0</v>
      </c>
      <c r="H36" s="230">
        <v>3</v>
      </c>
      <c r="I36" s="230">
        <v>1</v>
      </c>
      <c r="J36" s="230">
        <v>0</v>
      </c>
      <c r="K36" s="230">
        <v>1</v>
      </c>
      <c r="L36" s="230">
        <v>1</v>
      </c>
      <c r="M36" s="230">
        <v>6</v>
      </c>
      <c r="N36" s="230"/>
      <c r="O36" s="230"/>
      <c r="P36" s="166">
        <f t="shared" si="0"/>
        <v>20</v>
      </c>
    </row>
    <row r="37" spans="1:16" ht="16.5">
      <c r="A37" s="377" t="s">
        <v>195</v>
      </c>
      <c r="B37" s="385" t="s">
        <v>208</v>
      </c>
      <c r="C37" s="177" t="s">
        <v>155</v>
      </c>
      <c r="D37" s="239">
        <v>6109</v>
      </c>
      <c r="E37" s="239">
        <v>3754</v>
      </c>
      <c r="F37" s="239">
        <v>6313</v>
      </c>
      <c r="G37" s="239">
        <v>5109</v>
      </c>
      <c r="H37" s="239">
        <v>5802</v>
      </c>
      <c r="I37" s="239">
        <v>4355</v>
      </c>
      <c r="J37" s="239">
        <v>4878</v>
      </c>
      <c r="K37" s="239">
        <v>5090</v>
      </c>
      <c r="L37" s="239">
        <v>4892</v>
      </c>
      <c r="M37" s="239">
        <v>5620</v>
      </c>
      <c r="N37" s="239">
        <v>5235</v>
      </c>
      <c r="O37" s="239">
        <v>7668</v>
      </c>
      <c r="P37" s="239">
        <f>SUM(D37:O37)</f>
        <v>64825</v>
      </c>
    </row>
    <row r="38" spans="1:16" ht="16.5">
      <c r="A38" s="378"/>
      <c r="B38" s="383"/>
      <c r="C38" s="164" t="s">
        <v>13</v>
      </c>
      <c r="D38" s="166" t="s">
        <v>53</v>
      </c>
      <c r="E38" s="166" t="s">
        <v>53</v>
      </c>
      <c r="F38" s="166" t="s">
        <v>53</v>
      </c>
      <c r="G38" s="166">
        <v>42</v>
      </c>
      <c r="H38" s="166">
        <v>311</v>
      </c>
      <c r="I38" s="230">
        <v>59</v>
      </c>
      <c r="J38" s="230">
        <v>39</v>
      </c>
      <c r="K38" s="230">
        <v>63</v>
      </c>
      <c r="L38" s="230">
        <v>445</v>
      </c>
      <c r="M38" s="230">
        <v>613</v>
      </c>
      <c r="N38" s="230">
        <v>280</v>
      </c>
      <c r="O38" s="230">
        <v>665</v>
      </c>
      <c r="P38" s="166">
        <f t="shared" si="0"/>
        <v>2517</v>
      </c>
    </row>
    <row r="39" spans="1:16" ht="16.5">
      <c r="A39" s="377" t="s">
        <v>195</v>
      </c>
      <c r="B39" s="242" t="s">
        <v>201</v>
      </c>
      <c r="C39" s="164" t="s">
        <v>13</v>
      </c>
      <c r="D39" s="166" t="s">
        <v>53</v>
      </c>
      <c r="E39" s="166" t="s">
        <v>53</v>
      </c>
      <c r="F39" s="166" t="s">
        <v>53</v>
      </c>
      <c r="G39" s="166">
        <v>132</v>
      </c>
      <c r="H39" s="166">
        <v>402</v>
      </c>
      <c r="I39" s="230">
        <v>5</v>
      </c>
      <c r="J39" s="230">
        <v>110</v>
      </c>
      <c r="K39" s="230">
        <v>76</v>
      </c>
      <c r="L39" s="230">
        <v>724</v>
      </c>
      <c r="M39" s="230">
        <v>1126</v>
      </c>
      <c r="N39" s="230">
        <v>450</v>
      </c>
      <c r="O39" s="230">
        <v>771</v>
      </c>
      <c r="P39" s="166">
        <f t="shared" si="0"/>
        <v>3796</v>
      </c>
    </row>
    <row r="40" spans="1:16" ht="16.5">
      <c r="A40" s="378"/>
      <c r="B40" s="242" t="s">
        <v>206</v>
      </c>
      <c r="C40" s="164" t="s">
        <v>13</v>
      </c>
      <c r="D40" s="166" t="s">
        <v>53</v>
      </c>
      <c r="E40" s="166" t="s">
        <v>53</v>
      </c>
      <c r="F40" s="166" t="s">
        <v>53</v>
      </c>
      <c r="G40" s="166">
        <v>1</v>
      </c>
      <c r="H40" s="166">
        <v>30</v>
      </c>
      <c r="I40" s="230">
        <v>144</v>
      </c>
      <c r="J40" s="230">
        <v>7</v>
      </c>
      <c r="K40" s="230">
        <v>8</v>
      </c>
      <c r="L40" s="230">
        <v>86</v>
      </c>
      <c r="M40" s="230">
        <v>66</v>
      </c>
      <c r="N40" s="230">
        <v>28</v>
      </c>
      <c r="O40" s="230">
        <v>7</v>
      </c>
      <c r="P40" s="166">
        <f t="shared" si="0"/>
        <v>377</v>
      </c>
    </row>
    <row r="41" spans="1:16" ht="16.5">
      <c r="A41" s="225" t="s">
        <v>194</v>
      </c>
      <c r="B41" s="225" t="s">
        <v>205</v>
      </c>
      <c r="C41" s="164" t="s">
        <v>13</v>
      </c>
      <c r="D41" s="166" t="s">
        <v>53</v>
      </c>
      <c r="E41" s="166" t="s">
        <v>53</v>
      </c>
      <c r="F41" s="166" t="s">
        <v>53</v>
      </c>
      <c r="G41" s="166">
        <v>25</v>
      </c>
      <c r="H41" s="230">
        <v>0</v>
      </c>
      <c r="I41" s="230">
        <v>32</v>
      </c>
      <c r="J41" s="230">
        <v>7</v>
      </c>
      <c r="K41" s="230">
        <v>2</v>
      </c>
      <c r="L41" s="230">
        <v>15</v>
      </c>
      <c r="M41" s="230">
        <v>39</v>
      </c>
      <c r="N41" s="230">
        <v>7</v>
      </c>
      <c r="O41" s="230">
        <v>18</v>
      </c>
      <c r="P41" s="166">
        <f t="shared" si="0"/>
        <v>145</v>
      </c>
    </row>
    <row r="42" spans="1:16" ht="16.5">
      <c r="A42" s="130"/>
      <c r="B42" s="206" t="s">
        <v>177</v>
      </c>
      <c r="C42" s="192" t="s">
        <v>179</v>
      </c>
      <c r="D42" s="231">
        <f aca="true" t="shared" si="1" ref="D42:P42">SUM(D4,D6,D7,D8,D9,D10,D11,D13,D15,D17,D19,D20,D21,D22,D23,D25,D27,D29,D30,D31,D33,D34,D35,D36,D38,D39,D40,D41)</f>
        <v>9698</v>
      </c>
      <c r="E42" s="231">
        <f t="shared" si="1"/>
        <v>5038</v>
      </c>
      <c r="F42" s="231">
        <f t="shared" si="1"/>
        <v>25249</v>
      </c>
      <c r="G42" s="231">
        <f t="shared" si="1"/>
        <v>15420</v>
      </c>
      <c r="H42" s="231">
        <f t="shared" si="1"/>
        <v>27394</v>
      </c>
      <c r="I42" s="231">
        <f t="shared" si="1"/>
        <v>11501</v>
      </c>
      <c r="J42" s="231">
        <f t="shared" si="1"/>
        <v>9941</v>
      </c>
      <c r="K42" s="231">
        <f t="shared" si="1"/>
        <v>3861</v>
      </c>
      <c r="L42" s="231">
        <f t="shared" si="1"/>
        <v>9788</v>
      </c>
      <c r="M42" s="231">
        <f t="shared" si="1"/>
        <v>8893</v>
      </c>
      <c r="N42" s="231">
        <f t="shared" si="1"/>
        <v>7750</v>
      </c>
      <c r="O42" s="231">
        <f t="shared" si="1"/>
        <v>11942</v>
      </c>
      <c r="P42" s="231">
        <f t="shared" si="1"/>
        <v>146475</v>
      </c>
    </row>
    <row r="43" ht="16.5">
      <c r="J43" s="243"/>
    </row>
    <row r="44" ht="16.5"/>
    <row r="45" ht="16.5"/>
    <row r="46" spans="1:16" ht="16.5">
      <c r="A46" s="369" t="s">
        <v>200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1"/>
    </row>
    <row r="47" spans="1:16" ht="16.5">
      <c r="A47" s="160" t="s">
        <v>149</v>
      </c>
      <c r="B47" s="161" t="s">
        <v>150</v>
      </c>
      <c r="C47" s="161"/>
      <c r="D47" s="161" t="s">
        <v>151</v>
      </c>
      <c r="E47" s="208" t="s">
        <v>0</v>
      </c>
      <c r="F47" s="161" t="s">
        <v>1</v>
      </c>
      <c r="G47" s="216" t="s">
        <v>2</v>
      </c>
      <c r="H47" s="161" t="s">
        <v>3</v>
      </c>
      <c r="I47" s="161" t="s">
        <v>4</v>
      </c>
      <c r="J47" s="161" t="s">
        <v>5</v>
      </c>
      <c r="K47" s="161" t="s">
        <v>6</v>
      </c>
      <c r="L47" s="161" t="s">
        <v>7</v>
      </c>
      <c r="M47" s="161" t="s">
        <v>8</v>
      </c>
      <c r="N47" s="161" t="s">
        <v>9</v>
      </c>
      <c r="O47" s="161" t="s">
        <v>10</v>
      </c>
      <c r="P47" s="162" t="s">
        <v>152</v>
      </c>
    </row>
    <row r="48" spans="1:16" ht="16.5">
      <c r="A48" s="244"/>
      <c r="B48" s="244" t="s">
        <v>204</v>
      </c>
      <c r="C48" s="164"/>
      <c r="D48" s="165" t="s">
        <v>212</v>
      </c>
      <c r="E48" s="209" t="s">
        <v>211</v>
      </c>
      <c r="F48" s="166" t="s">
        <v>211</v>
      </c>
      <c r="G48" s="217" t="s">
        <v>211</v>
      </c>
      <c r="H48" s="166">
        <v>10</v>
      </c>
      <c r="I48" s="166">
        <v>2</v>
      </c>
      <c r="J48" s="166">
        <v>4</v>
      </c>
      <c r="K48" s="166">
        <v>0</v>
      </c>
      <c r="L48" s="166">
        <v>6</v>
      </c>
      <c r="M48" s="166">
        <v>6</v>
      </c>
      <c r="N48" s="182">
        <v>2</v>
      </c>
      <c r="O48" s="166">
        <v>3</v>
      </c>
      <c r="P48" s="166">
        <f>SUM(D48:O48)</f>
        <v>33</v>
      </c>
    </row>
    <row r="49" spans="1:16" ht="16.5">
      <c r="A49" s="244"/>
      <c r="B49" s="181" t="s">
        <v>207</v>
      </c>
      <c r="C49" s="164"/>
      <c r="D49" s="165" t="s">
        <v>212</v>
      </c>
      <c r="E49" s="165" t="s">
        <v>212</v>
      </c>
      <c r="F49" s="165" t="s">
        <v>212</v>
      </c>
      <c r="G49" s="165" t="s">
        <v>212</v>
      </c>
      <c r="H49" s="165" t="s">
        <v>212</v>
      </c>
      <c r="I49" s="165" t="s">
        <v>212</v>
      </c>
      <c r="J49" s="165" t="s">
        <v>212</v>
      </c>
      <c r="K49" s="166">
        <v>6</v>
      </c>
      <c r="L49" s="166">
        <v>9</v>
      </c>
      <c r="M49" s="166">
        <v>7</v>
      </c>
      <c r="N49" s="182">
        <v>25</v>
      </c>
      <c r="O49" s="166">
        <v>13</v>
      </c>
      <c r="P49" s="166">
        <f>SUM(D49:O49)</f>
        <v>60</v>
      </c>
    </row>
    <row r="50" spans="1:16" ht="16.5">
      <c r="A50" s="244"/>
      <c r="B50" s="245" t="s">
        <v>209</v>
      </c>
      <c r="C50" s="164"/>
      <c r="D50" s="165">
        <v>142</v>
      </c>
      <c r="E50" s="209">
        <v>139</v>
      </c>
      <c r="F50" s="166">
        <v>231</v>
      </c>
      <c r="G50" s="217">
        <v>208</v>
      </c>
      <c r="H50" s="166">
        <v>69</v>
      </c>
      <c r="I50" s="166">
        <v>0</v>
      </c>
      <c r="J50" s="166">
        <v>37</v>
      </c>
      <c r="K50" s="166">
        <v>119</v>
      </c>
      <c r="L50" s="166"/>
      <c r="M50" s="166"/>
      <c r="N50" s="182"/>
      <c r="O50" s="166"/>
      <c r="P50" s="166">
        <f>SUM(D50:O50)</f>
        <v>945</v>
      </c>
    </row>
    <row r="51" spans="1:16" ht="16.5">
      <c r="A51" s="244"/>
      <c r="B51" s="245" t="s">
        <v>216</v>
      </c>
      <c r="C51" s="164"/>
      <c r="D51" s="165" t="s">
        <v>212</v>
      </c>
      <c r="E51" s="165" t="s">
        <v>212</v>
      </c>
      <c r="F51" s="165" t="s">
        <v>212</v>
      </c>
      <c r="G51" s="165" t="s">
        <v>212</v>
      </c>
      <c r="H51" s="165" t="s">
        <v>212</v>
      </c>
      <c r="I51" s="165" t="s">
        <v>212</v>
      </c>
      <c r="J51" s="165" t="s">
        <v>212</v>
      </c>
      <c r="K51" s="165" t="s">
        <v>212</v>
      </c>
      <c r="L51" s="165" t="s">
        <v>212</v>
      </c>
      <c r="M51" s="165" t="s">
        <v>212</v>
      </c>
      <c r="N51" s="182"/>
      <c r="O51" s="166"/>
      <c r="P51" s="166"/>
    </row>
    <row r="52" spans="1:16" ht="16.5">
      <c r="A52" s="244"/>
      <c r="B52" s="206" t="s">
        <v>214</v>
      </c>
      <c r="C52" s="192" t="s">
        <v>179</v>
      </c>
      <c r="D52" s="246">
        <f>SUM(D48:D50)</f>
        <v>142</v>
      </c>
      <c r="E52" s="246">
        <f aca="true" t="shared" si="2" ref="E52:O52">SUM(E48:E50)</f>
        <v>139</v>
      </c>
      <c r="F52" s="246">
        <f t="shared" si="2"/>
        <v>231</v>
      </c>
      <c r="G52" s="246">
        <f t="shared" si="2"/>
        <v>208</v>
      </c>
      <c r="H52" s="246">
        <f t="shared" si="2"/>
        <v>79</v>
      </c>
      <c r="I52" s="246">
        <f t="shared" si="2"/>
        <v>2</v>
      </c>
      <c r="J52" s="246">
        <f t="shared" si="2"/>
        <v>41</v>
      </c>
      <c r="K52" s="246">
        <f t="shared" si="2"/>
        <v>125</v>
      </c>
      <c r="L52" s="246">
        <f t="shared" si="2"/>
        <v>15</v>
      </c>
      <c r="M52" s="246">
        <f t="shared" si="2"/>
        <v>13</v>
      </c>
      <c r="N52" s="246">
        <f t="shared" si="2"/>
        <v>27</v>
      </c>
      <c r="O52" s="246">
        <f t="shared" si="2"/>
        <v>16</v>
      </c>
      <c r="P52" s="247">
        <f>SUM(D52:O52)</f>
        <v>1038</v>
      </c>
    </row>
    <row r="53" ht="16.5"/>
    <row r="54" ht="16.5">
      <c r="Q54" s="243"/>
    </row>
    <row r="55" ht="16.5">
      <c r="P55" s="243"/>
    </row>
    <row r="58" ht="16.5">
      <c r="P58" s="243"/>
    </row>
    <row r="60" ht="16.5">
      <c r="P60" s="243"/>
    </row>
  </sheetData>
  <sheetProtection/>
  <mergeCells count="25">
    <mergeCell ref="B32:B33"/>
    <mergeCell ref="A32:A33"/>
    <mergeCell ref="A28:A29"/>
    <mergeCell ref="A7:A10"/>
    <mergeCell ref="B26:B27"/>
    <mergeCell ref="B28:B29"/>
    <mergeCell ref="A1:P1"/>
    <mergeCell ref="B12:B13"/>
    <mergeCell ref="A14:A15"/>
    <mergeCell ref="A12:A13"/>
    <mergeCell ref="B14:B15"/>
    <mergeCell ref="B3:B4"/>
    <mergeCell ref="A3:A4"/>
    <mergeCell ref="B5:B6"/>
    <mergeCell ref="A5:A6"/>
    <mergeCell ref="A46:P46"/>
    <mergeCell ref="A39:A40"/>
    <mergeCell ref="A16:A20"/>
    <mergeCell ref="B16:B17"/>
    <mergeCell ref="B18:B19"/>
    <mergeCell ref="A26:A27"/>
    <mergeCell ref="B24:B25"/>
    <mergeCell ref="A24:A25"/>
    <mergeCell ref="B37:B38"/>
    <mergeCell ref="A37:A3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8"/>
  <sheetViews>
    <sheetView zoomScale="70" zoomScaleNormal="70" zoomScalePageLayoutView="0" workbookViewId="0" topLeftCell="A16">
      <selection activeCell="K50" sqref="K50:O50"/>
    </sheetView>
  </sheetViews>
  <sheetFormatPr defaultColWidth="9.00390625" defaultRowHeight="16.5"/>
  <cols>
    <col min="1" max="1" width="29.00390625" style="0" customWidth="1"/>
    <col min="2" max="2" width="34.625" style="181" customWidth="1"/>
    <col min="3" max="3" width="18.25390625" style="181" bestFit="1" customWidth="1"/>
    <col min="4" max="4" width="7.75390625" style="0" customWidth="1"/>
    <col min="5" max="5" width="7.00390625" style="0" customWidth="1"/>
    <col min="6" max="6" width="7.125" style="0" customWidth="1"/>
    <col min="7" max="7" width="8.375" style="0" customWidth="1"/>
    <col min="8" max="8" width="7.75390625" style="0" bestFit="1" customWidth="1"/>
    <col min="9" max="9" width="8.25390625" style="0" customWidth="1"/>
    <col min="10" max="10" width="9.875" style="0" customWidth="1"/>
    <col min="11" max="11" width="6.50390625" style="0" customWidth="1"/>
    <col min="12" max="12" width="6.00390625" style="0" customWidth="1"/>
    <col min="13" max="13" width="6.875" style="0" customWidth="1"/>
    <col min="14" max="16" width="7.625" style="0" customWidth="1"/>
    <col min="17" max="17" width="9.25390625" style="0" bestFit="1" customWidth="1"/>
  </cols>
  <sheetData>
    <row r="1" spans="1:16" ht="16.5">
      <c r="A1" s="369" t="s">
        <v>219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1"/>
    </row>
    <row r="2" spans="1:16" ht="16.5">
      <c r="A2" s="160" t="s">
        <v>220</v>
      </c>
      <c r="B2" s="161" t="s">
        <v>221</v>
      </c>
      <c r="C2" s="161"/>
      <c r="D2" s="161" t="s">
        <v>222</v>
      </c>
      <c r="E2" s="208" t="s">
        <v>0</v>
      </c>
      <c r="F2" s="161" t="s">
        <v>1</v>
      </c>
      <c r="G2" s="216" t="s">
        <v>2</v>
      </c>
      <c r="H2" s="161" t="s">
        <v>3</v>
      </c>
      <c r="I2" s="161" t="s">
        <v>4</v>
      </c>
      <c r="J2" s="161" t="s">
        <v>5</v>
      </c>
      <c r="K2" s="161" t="s">
        <v>6</v>
      </c>
      <c r="L2" s="161" t="s">
        <v>7</v>
      </c>
      <c r="M2" s="161" t="s">
        <v>8</v>
      </c>
      <c r="N2" s="161" t="s">
        <v>9</v>
      </c>
      <c r="O2" s="161" t="s">
        <v>10</v>
      </c>
      <c r="P2" s="162" t="s">
        <v>223</v>
      </c>
    </row>
    <row r="3" spans="1:16" ht="16.5">
      <c r="A3" s="387"/>
      <c r="B3" s="380" t="s">
        <v>196</v>
      </c>
      <c r="C3" s="232" t="s">
        <v>224</v>
      </c>
      <c r="D3" s="248">
        <v>361</v>
      </c>
      <c r="E3" s="249">
        <v>556</v>
      </c>
      <c r="F3" s="248">
        <v>648</v>
      </c>
      <c r="G3" s="248">
        <v>593</v>
      </c>
      <c r="H3" s="255">
        <v>517</v>
      </c>
      <c r="I3" s="255"/>
      <c r="J3" s="255"/>
      <c r="K3" s="255"/>
      <c r="L3" s="255"/>
      <c r="M3" s="255"/>
      <c r="N3" s="255"/>
      <c r="O3" s="255"/>
      <c r="P3" s="248">
        <f aca="true" t="shared" si="0" ref="P3:P48">SUM(D3:O3)</f>
        <v>2675</v>
      </c>
    </row>
    <row r="4" spans="1:16" ht="16.5">
      <c r="A4" s="386"/>
      <c r="B4" s="386"/>
      <c r="C4" s="164" t="s">
        <v>13</v>
      </c>
      <c r="D4" s="283">
        <v>150</v>
      </c>
      <c r="E4" s="284">
        <v>475</v>
      </c>
      <c r="F4" s="285">
        <v>413</v>
      </c>
      <c r="G4">
        <v>269</v>
      </c>
      <c r="H4">
        <v>383</v>
      </c>
      <c r="I4">
        <v>336</v>
      </c>
      <c r="J4" s="252">
        <v>381</v>
      </c>
      <c r="K4" s="252">
        <v>107</v>
      </c>
      <c r="L4" s="252">
        <v>361</v>
      </c>
      <c r="M4" s="252">
        <v>760</v>
      </c>
      <c r="N4" s="252">
        <v>877</v>
      </c>
      <c r="O4" s="252">
        <v>1228</v>
      </c>
      <c r="P4" s="248">
        <f t="shared" si="0"/>
        <v>5740</v>
      </c>
    </row>
    <row r="5" spans="1:16" ht="16.5">
      <c r="A5" s="388"/>
      <c r="B5" s="380" t="s">
        <v>225</v>
      </c>
      <c r="C5" s="232" t="s">
        <v>224</v>
      </c>
      <c r="D5" s="248">
        <v>1668</v>
      </c>
      <c r="E5" s="248">
        <v>1807</v>
      </c>
      <c r="F5" s="248">
        <v>3103</v>
      </c>
      <c r="G5" s="248">
        <v>3799</v>
      </c>
      <c r="H5" s="252">
        <v>3745</v>
      </c>
      <c r="I5" s="252">
        <v>3281</v>
      </c>
      <c r="J5" s="252"/>
      <c r="K5" s="252"/>
      <c r="L5" s="252"/>
      <c r="M5" s="252"/>
      <c r="N5" s="252"/>
      <c r="O5" s="252"/>
      <c r="P5" s="248">
        <f t="shared" si="0"/>
        <v>17403</v>
      </c>
    </row>
    <row r="6" spans="1:16" ht="16.5">
      <c r="A6" s="386"/>
      <c r="B6" s="386"/>
      <c r="C6" s="164" t="s">
        <v>13</v>
      </c>
      <c r="D6" s="250">
        <v>2829</v>
      </c>
      <c r="E6" s="256">
        <v>1713</v>
      </c>
      <c r="F6" s="252">
        <v>8690</v>
      </c>
      <c r="G6" s="253">
        <v>7842</v>
      </c>
      <c r="H6" s="252">
        <v>9958</v>
      </c>
      <c r="I6" s="252">
        <v>4548</v>
      </c>
      <c r="J6" s="252">
        <v>3359</v>
      </c>
      <c r="K6" s="252">
        <v>1268</v>
      </c>
      <c r="L6" s="252">
        <v>4052</v>
      </c>
      <c r="M6" s="252">
        <v>8290</v>
      </c>
      <c r="N6" s="252">
        <v>5622</v>
      </c>
      <c r="O6" s="252">
        <v>7182</v>
      </c>
      <c r="P6" s="248">
        <f t="shared" si="0"/>
        <v>65353</v>
      </c>
    </row>
    <row r="7" spans="1:16" ht="16.5">
      <c r="A7" s="367"/>
      <c r="B7" s="170" t="s">
        <v>226</v>
      </c>
      <c r="C7" s="164" t="s">
        <v>13</v>
      </c>
      <c r="D7" s="285">
        <v>39</v>
      </c>
      <c r="E7" s="284">
        <v>46</v>
      </c>
      <c r="F7" s="287">
        <v>134</v>
      </c>
      <c r="G7" s="253">
        <v>82</v>
      </c>
      <c r="H7" s="252">
        <v>153</v>
      </c>
      <c r="I7" s="252">
        <v>104</v>
      </c>
      <c r="J7" s="252">
        <v>107</v>
      </c>
      <c r="K7" s="252">
        <v>48</v>
      </c>
      <c r="L7" s="252">
        <v>150</v>
      </c>
      <c r="M7" s="252">
        <v>1449</v>
      </c>
      <c r="N7" s="252">
        <v>273</v>
      </c>
      <c r="O7" s="252">
        <v>239</v>
      </c>
      <c r="P7" s="248">
        <f t="shared" si="0"/>
        <v>2824</v>
      </c>
    </row>
    <row r="8" spans="1:16" ht="33">
      <c r="A8" s="367"/>
      <c r="B8" s="163" t="s">
        <v>227</v>
      </c>
      <c r="C8" s="164" t="s">
        <v>228</v>
      </c>
      <c r="D8" s="286">
        <v>10</v>
      </c>
      <c r="E8" s="284">
        <v>10</v>
      </c>
      <c r="F8" s="287">
        <v>28</v>
      </c>
      <c r="G8" s="258"/>
      <c r="H8" s="257"/>
      <c r="I8" s="257"/>
      <c r="J8" s="257"/>
      <c r="K8" s="257"/>
      <c r="L8" s="252"/>
      <c r="M8" s="252"/>
      <c r="N8" s="252"/>
      <c r="O8" s="252">
        <v>30</v>
      </c>
      <c r="P8" s="248">
        <f t="shared" si="0"/>
        <v>78</v>
      </c>
    </row>
    <row r="9" spans="1:16" ht="16.5">
      <c r="A9" s="367"/>
      <c r="B9" s="207" t="s">
        <v>190</v>
      </c>
      <c r="C9" s="164" t="s">
        <v>67</v>
      </c>
      <c r="D9" s="285">
        <v>7</v>
      </c>
      <c r="E9" s="285">
        <v>5</v>
      </c>
      <c r="F9" s="285">
        <v>25</v>
      </c>
      <c r="G9" s="252"/>
      <c r="H9" s="252"/>
      <c r="I9" s="252"/>
      <c r="J9" s="252"/>
      <c r="K9" s="252"/>
      <c r="L9" s="252"/>
      <c r="M9" s="252"/>
      <c r="N9" s="252"/>
      <c r="O9" s="252">
        <v>19</v>
      </c>
      <c r="P9" s="248">
        <f t="shared" si="0"/>
        <v>56</v>
      </c>
    </row>
    <row r="10" spans="1:16" ht="16.5">
      <c r="A10" s="368"/>
      <c r="B10" s="207" t="s">
        <v>191</v>
      </c>
      <c r="C10" s="164" t="s">
        <v>67</v>
      </c>
      <c r="D10" s="285">
        <v>7</v>
      </c>
      <c r="E10" s="285">
        <v>7</v>
      </c>
      <c r="F10" s="285">
        <v>25</v>
      </c>
      <c r="G10" s="252"/>
      <c r="H10" s="252"/>
      <c r="I10" s="252"/>
      <c r="J10" s="252"/>
      <c r="K10" s="252"/>
      <c r="L10" s="252"/>
      <c r="M10" s="252"/>
      <c r="N10" s="252"/>
      <c r="O10" s="252">
        <v>15</v>
      </c>
      <c r="P10" s="248">
        <f t="shared" si="0"/>
        <v>54</v>
      </c>
    </row>
    <row r="11" spans="1:16" ht="16.5">
      <c r="A11" s="233"/>
      <c r="B11" s="241" t="s">
        <v>229</v>
      </c>
      <c r="C11" s="164" t="s">
        <v>228</v>
      </c>
      <c r="D11" s="252">
        <v>8</v>
      </c>
      <c r="E11" s="251">
        <v>15</v>
      </c>
      <c r="F11" s="252">
        <v>32</v>
      </c>
      <c r="G11" s="253">
        <v>8</v>
      </c>
      <c r="H11" s="252">
        <v>135</v>
      </c>
      <c r="I11" s="252">
        <v>7</v>
      </c>
      <c r="J11" s="252">
        <v>33</v>
      </c>
      <c r="K11" s="252">
        <v>18</v>
      </c>
      <c r="L11" s="252">
        <v>82</v>
      </c>
      <c r="M11" s="252">
        <v>84</v>
      </c>
      <c r="N11" s="252">
        <v>55</v>
      </c>
      <c r="O11" s="252">
        <v>18</v>
      </c>
      <c r="P11" s="248">
        <f t="shared" si="0"/>
        <v>495</v>
      </c>
    </row>
    <row r="12" spans="1:16" ht="16.5">
      <c r="A12" s="233"/>
      <c r="B12" s="130" t="s">
        <v>268</v>
      </c>
      <c r="C12" s="164" t="s">
        <v>67</v>
      </c>
      <c r="D12" s="285"/>
      <c r="E12" s="285"/>
      <c r="F12" s="285"/>
      <c r="G12" s="252"/>
      <c r="H12" s="252"/>
      <c r="I12" s="252"/>
      <c r="J12" s="252"/>
      <c r="K12" s="252"/>
      <c r="L12" s="252"/>
      <c r="M12" s="252"/>
      <c r="N12" s="252"/>
      <c r="O12" s="252">
        <v>17</v>
      </c>
      <c r="P12" s="248">
        <f t="shared" si="0"/>
        <v>17</v>
      </c>
    </row>
    <row r="13" spans="1:16" ht="16.5">
      <c r="A13" s="233"/>
      <c r="B13" s="130" t="s">
        <v>269</v>
      </c>
      <c r="C13" s="164" t="s">
        <v>67</v>
      </c>
      <c r="D13" s="285"/>
      <c r="E13" s="285"/>
      <c r="F13" s="285"/>
      <c r="G13" s="252"/>
      <c r="H13" s="252"/>
      <c r="I13" s="252"/>
      <c r="J13" s="252"/>
      <c r="K13" s="252"/>
      <c r="L13" s="252"/>
      <c r="M13" s="252"/>
      <c r="N13" s="252"/>
      <c r="O13" s="252">
        <v>19</v>
      </c>
      <c r="P13" s="248">
        <f t="shared" si="0"/>
        <v>19</v>
      </c>
    </row>
    <row r="14" spans="1:16" ht="16.5">
      <c r="A14" s="233"/>
      <c r="B14" s="130" t="s">
        <v>270</v>
      </c>
      <c r="C14" s="164" t="s">
        <v>67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257">
        <v>15</v>
      </c>
      <c r="P14" s="248">
        <f t="shared" si="0"/>
        <v>15</v>
      </c>
    </row>
    <row r="15" spans="1:16" ht="16.5">
      <c r="A15" s="363"/>
      <c r="B15" s="372" t="s">
        <v>230</v>
      </c>
      <c r="C15" s="168" t="s">
        <v>224</v>
      </c>
      <c r="D15" s="259">
        <v>153</v>
      </c>
      <c r="E15" s="260">
        <v>181</v>
      </c>
      <c r="F15" s="261">
        <v>339</v>
      </c>
      <c r="G15" s="262">
        <v>331</v>
      </c>
      <c r="H15" s="259">
        <v>301</v>
      </c>
      <c r="I15" s="259"/>
      <c r="J15" s="259"/>
      <c r="K15" s="259"/>
      <c r="L15" s="263"/>
      <c r="M15" s="263"/>
      <c r="N15" s="263"/>
      <c r="O15" s="263"/>
      <c r="P15" s="248">
        <f t="shared" si="0"/>
        <v>1305</v>
      </c>
    </row>
    <row r="16" spans="1:16" ht="16.5">
      <c r="A16" s="363"/>
      <c r="B16" s="372"/>
      <c r="C16" s="164" t="s">
        <v>13</v>
      </c>
      <c r="D16" s="252">
        <v>0</v>
      </c>
      <c r="E16" s="251">
        <v>0</v>
      </c>
      <c r="F16" s="252">
        <v>0</v>
      </c>
      <c r="G16" s="253">
        <v>0</v>
      </c>
      <c r="H16" s="252">
        <v>0</v>
      </c>
      <c r="I16" s="252">
        <v>0</v>
      </c>
      <c r="J16" s="252"/>
      <c r="K16" s="252"/>
      <c r="L16" s="252"/>
      <c r="M16" s="252"/>
      <c r="N16" s="252"/>
      <c r="O16" s="252"/>
      <c r="P16" s="248">
        <f t="shared" si="0"/>
        <v>0</v>
      </c>
    </row>
    <row r="17" spans="1:16" ht="16.5">
      <c r="A17" s="363"/>
      <c r="B17" s="372" t="s">
        <v>231</v>
      </c>
      <c r="C17" s="168" t="s">
        <v>224</v>
      </c>
      <c r="D17" s="259">
        <v>81</v>
      </c>
      <c r="E17" s="260">
        <v>80</v>
      </c>
      <c r="F17" s="259">
        <v>95</v>
      </c>
      <c r="G17" s="264">
        <v>89</v>
      </c>
      <c r="H17" s="259">
        <v>95</v>
      </c>
      <c r="I17" s="263">
        <v>88</v>
      </c>
      <c r="J17" s="263"/>
      <c r="K17" s="263"/>
      <c r="L17" s="263"/>
      <c r="M17" s="263"/>
      <c r="N17" s="263"/>
      <c r="O17" s="263"/>
      <c r="P17" s="248">
        <f t="shared" si="0"/>
        <v>528</v>
      </c>
    </row>
    <row r="18" spans="1:16" ht="16.5">
      <c r="A18" s="363"/>
      <c r="B18" s="372"/>
      <c r="C18" s="164" t="s">
        <v>13</v>
      </c>
      <c r="D18" s="285">
        <v>0</v>
      </c>
      <c r="E18" s="284">
        <v>7</v>
      </c>
      <c r="F18" s="285">
        <v>6</v>
      </c>
      <c r="G18" s="253">
        <v>16</v>
      </c>
      <c r="H18" s="252">
        <v>13</v>
      </c>
      <c r="I18" s="252">
        <v>6</v>
      </c>
      <c r="J18" s="252">
        <v>5</v>
      </c>
      <c r="K18" s="252">
        <v>7</v>
      </c>
      <c r="L18" s="252">
        <v>7</v>
      </c>
      <c r="M18" s="257">
        <v>29</v>
      </c>
      <c r="N18" s="257">
        <v>5</v>
      </c>
      <c r="O18" s="252">
        <v>6</v>
      </c>
      <c r="P18" s="248">
        <f t="shared" si="0"/>
        <v>107</v>
      </c>
    </row>
    <row r="19" spans="1:16" ht="16.5">
      <c r="A19" s="384" t="s">
        <v>232</v>
      </c>
      <c r="B19" s="376" t="s">
        <v>262</v>
      </c>
      <c r="C19" s="168" t="s">
        <v>224</v>
      </c>
      <c r="D19" s="265">
        <v>250</v>
      </c>
      <c r="E19" s="266">
        <v>276</v>
      </c>
      <c r="F19" s="267"/>
      <c r="G19" s="268"/>
      <c r="H19" s="265"/>
      <c r="I19" s="265"/>
      <c r="J19" s="265"/>
      <c r="K19" s="265"/>
      <c r="L19" s="265"/>
      <c r="M19" s="252"/>
      <c r="N19" s="252"/>
      <c r="O19" s="252"/>
      <c r="P19" s="248">
        <f t="shared" si="0"/>
        <v>526</v>
      </c>
    </row>
    <row r="20" spans="1:16" ht="16.5">
      <c r="A20" s="394"/>
      <c r="B20" s="376"/>
      <c r="C20" s="164" t="s">
        <v>228</v>
      </c>
      <c r="D20" s="269">
        <v>6596</v>
      </c>
      <c r="E20" s="270">
        <v>185</v>
      </c>
      <c r="F20" s="271">
        <v>266</v>
      </c>
      <c r="G20" s="272">
        <v>189</v>
      </c>
      <c r="H20" s="269">
        <v>140</v>
      </c>
      <c r="I20" s="269">
        <v>119</v>
      </c>
      <c r="J20" s="269">
        <v>73</v>
      </c>
      <c r="K20" s="269">
        <v>140</v>
      </c>
      <c r="L20" s="269">
        <v>60</v>
      </c>
      <c r="M20" s="269">
        <v>147</v>
      </c>
      <c r="N20" s="269">
        <v>92</v>
      </c>
      <c r="O20" s="269">
        <v>83</v>
      </c>
      <c r="P20" s="248">
        <f t="shared" si="0"/>
        <v>8090</v>
      </c>
    </row>
    <row r="21" spans="1:16" ht="16.5">
      <c r="A21" s="394"/>
      <c r="B21" s="372" t="s">
        <v>258</v>
      </c>
      <c r="C21" s="168" t="s">
        <v>224</v>
      </c>
      <c r="D21" s="259"/>
      <c r="E21" s="260"/>
      <c r="F21" s="259"/>
      <c r="G21" s="273"/>
      <c r="H21" s="263"/>
      <c r="I21" s="263"/>
      <c r="J21" s="263"/>
      <c r="K21" s="263"/>
      <c r="L21" s="269"/>
      <c r="M21" s="269"/>
      <c r="N21" s="269"/>
      <c r="O21" s="269"/>
      <c r="P21" s="248">
        <f t="shared" si="0"/>
        <v>0</v>
      </c>
    </row>
    <row r="22" spans="1:16" ht="16.5">
      <c r="A22" s="394"/>
      <c r="B22" s="372"/>
      <c r="C22" s="164" t="s">
        <v>228</v>
      </c>
      <c r="D22" s="274">
        <v>4053</v>
      </c>
      <c r="E22" s="275">
        <v>179</v>
      </c>
      <c r="F22" s="274">
        <v>269</v>
      </c>
      <c r="G22" s="276">
        <v>178</v>
      </c>
      <c r="H22" s="252">
        <v>160</v>
      </c>
      <c r="I22" s="252">
        <v>133</v>
      </c>
      <c r="J22" s="252">
        <v>81</v>
      </c>
      <c r="K22" s="252">
        <v>144</v>
      </c>
      <c r="L22" s="252">
        <v>68</v>
      </c>
      <c r="M22" s="269">
        <v>113</v>
      </c>
      <c r="N22" s="269">
        <v>114</v>
      </c>
      <c r="O22" s="269">
        <v>99</v>
      </c>
      <c r="P22" s="248">
        <f t="shared" si="0"/>
        <v>5591</v>
      </c>
    </row>
    <row r="23" spans="1:16" ht="33">
      <c r="A23" s="394"/>
      <c r="B23" s="163" t="s">
        <v>233</v>
      </c>
      <c r="C23" s="164" t="s">
        <v>228</v>
      </c>
      <c r="D23" s="252">
        <v>3778</v>
      </c>
      <c r="E23" s="275">
        <v>184</v>
      </c>
      <c r="F23" s="252">
        <v>267</v>
      </c>
      <c r="G23" s="253">
        <v>174</v>
      </c>
      <c r="H23" s="252">
        <v>133</v>
      </c>
      <c r="I23" s="252">
        <v>119</v>
      </c>
      <c r="J23" s="252">
        <v>73</v>
      </c>
      <c r="K23" s="252">
        <v>128</v>
      </c>
      <c r="L23" s="252">
        <v>60</v>
      </c>
      <c r="M23" s="252">
        <v>109</v>
      </c>
      <c r="N23" s="252">
        <v>125</v>
      </c>
      <c r="O23" s="252">
        <v>85</v>
      </c>
      <c r="P23" s="248">
        <f t="shared" si="0"/>
        <v>5235</v>
      </c>
    </row>
    <row r="24" spans="1:16" ht="49.5">
      <c r="A24" s="356"/>
      <c r="B24" s="291" t="s">
        <v>260</v>
      </c>
      <c r="C24" s="164" t="s">
        <v>228</v>
      </c>
      <c r="D24" s="252">
        <v>0</v>
      </c>
      <c r="E24" s="275">
        <v>0</v>
      </c>
      <c r="F24" s="252">
        <v>0</v>
      </c>
      <c r="G24" s="253">
        <v>174</v>
      </c>
      <c r="H24" s="252">
        <v>131</v>
      </c>
      <c r="I24" s="252">
        <v>119</v>
      </c>
      <c r="J24" s="252">
        <v>73</v>
      </c>
      <c r="K24" s="252">
        <v>128</v>
      </c>
      <c r="L24" s="252">
        <v>60</v>
      </c>
      <c r="M24" s="252">
        <v>109</v>
      </c>
      <c r="N24" s="252">
        <v>122</v>
      </c>
      <c r="O24" s="252">
        <v>84</v>
      </c>
      <c r="P24" s="248">
        <f t="shared" si="0"/>
        <v>1000</v>
      </c>
    </row>
    <row r="25" spans="1:16" ht="16.5">
      <c r="A25" s="357"/>
      <c r="B25" s="290" t="s">
        <v>261</v>
      </c>
      <c r="C25" s="164" t="s">
        <v>228</v>
      </c>
      <c r="D25" s="252">
        <v>0</v>
      </c>
      <c r="E25" s="275">
        <v>0</v>
      </c>
      <c r="F25" s="252">
        <v>0</v>
      </c>
      <c r="G25" s="253">
        <v>174</v>
      </c>
      <c r="H25" s="252">
        <v>136</v>
      </c>
      <c r="I25" s="252">
        <v>119</v>
      </c>
      <c r="J25" s="252">
        <v>73</v>
      </c>
      <c r="K25" s="252">
        <v>140</v>
      </c>
      <c r="L25" s="252">
        <v>60</v>
      </c>
      <c r="M25" s="252">
        <v>108</v>
      </c>
      <c r="N25" s="252">
        <v>105</v>
      </c>
      <c r="O25" s="252">
        <v>83</v>
      </c>
      <c r="P25" s="248">
        <f t="shared" si="0"/>
        <v>998</v>
      </c>
    </row>
    <row r="26" spans="1:16" ht="16.5">
      <c r="A26" s="226" t="s">
        <v>234</v>
      </c>
      <c r="B26" s="130" t="s">
        <v>235</v>
      </c>
      <c r="C26" s="164" t="s">
        <v>228</v>
      </c>
      <c r="D26" s="252">
        <v>0</v>
      </c>
      <c r="E26" s="252">
        <v>0</v>
      </c>
      <c r="F26" s="252">
        <v>0</v>
      </c>
      <c r="G26" s="253"/>
      <c r="H26" s="252"/>
      <c r="I26" s="252"/>
      <c r="J26" s="252"/>
      <c r="K26" s="252">
        <v>0</v>
      </c>
      <c r="L26" s="252">
        <v>0</v>
      </c>
      <c r="M26" s="252">
        <v>2</v>
      </c>
      <c r="N26" s="252">
        <v>3</v>
      </c>
      <c r="O26" s="252">
        <v>5</v>
      </c>
      <c r="P26" s="248">
        <f t="shared" si="0"/>
        <v>10</v>
      </c>
    </row>
    <row r="27" spans="1:16" ht="16.5">
      <c r="A27" s="226" t="s">
        <v>234</v>
      </c>
      <c r="B27" s="178" t="s">
        <v>236</v>
      </c>
      <c r="C27" s="164" t="s">
        <v>228</v>
      </c>
      <c r="D27" s="252">
        <v>17</v>
      </c>
      <c r="E27" s="252">
        <v>13</v>
      </c>
      <c r="F27" s="252">
        <v>1777</v>
      </c>
      <c r="G27" s="252"/>
      <c r="H27" s="252"/>
      <c r="I27" s="252"/>
      <c r="J27" s="252"/>
      <c r="K27" s="252">
        <v>50</v>
      </c>
      <c r="L27" s="252">
        <v>12</v>
      </c>
      <c r="M27" s="252">
        <v>1</v>
      </c>
      <c r="N27" s="252">
        <v>4014</v>
      </c>
      <c r="O27" s="252">
        <v>305</v>
      </c>
      <c r="P27" s="248">
        <f t="shared" si="0"/>
        <v>6189</v>
      </c>
    </row>
    <row r="28" spans="1:16" ht="16.5">
      <c r="A28" s="226" t="s">
        <v>234</v>
      </c>
      <c r="B28" s="130" t="s">
        <v>237</v>
      </c>
      <c r="C28" s="164" t="s">
        <v>228</v>
      </c>
      <c r="D28" s="252">
        <v>0</v>
      </c>
      <c r="E28" s="252">
        <v>0</v>
      </c>
      <c r="F28" s="252">
        <v>4</v>
      </c>
      <c r="G28" s="252"/>
      <c r="H28" s="252"/>
      <c r="I28" s="252"/>
      <c r="J28" s="252"/>
      <c r="K28" s="252">
        <v>0</v>
      </c>
      <c r="L28" s="252">
        <v>6</v>
      </c>
      <c r="M28" s="252">
        <v>12</v>
      </c>
      <c r="N28" s="252">
        <v>19</v>
      </c>
      <c r="O28" s="252">
        <v>20</v>
      </c>
      <c r="P28" s="248">
        <f t="shared" si="0"/>
        <v>61</v>
      </c>
    </row>
    <row r="29" spans="1:16" ht="16.5">
      <c r="A29" s="384" t="s">
        <v>234</v>
      </c>
      <c r="B29" s="382" t="s">
        <v>238</v>
      </c>
      <c r="C29" s="177" t="s">
        <v>224</v>
      </c>
      <c r="D29" s="263">
        <v>68</v>
      </c>
      <c r="E29" s="277">
        <v>98</v>
      </c>
      <c r="F29" s="263">
        <v>127</v>
      </c>
      <c r="G29" s="278">
        <v>93</v>
      </c>
      <c r="H29" s="278">
        <v>81</v>
      </c>
      <c r="I29" s="252">
        <v>94</v>
      </c>
      <c r="J29" s="252"/>
      <c r="K29" s="252"/>
      <c r="L29" s="252"/>
      <c r="M29" s="252"/>
      <c r="N29" s="252"/>
      <c r="O29" s="252"/>
      <c r="P29" s="248">
        <f t="shared" si="0"/>
        <v>561</v>
      </c>
    </row>
    <row r="30" spans="1:16" ht="16.5">
      <c r="A30" s="357"/>
      <c r="B30" s="383"/>
      <c r="C30" s="164" t="s">
        <v>228</v>
      </c>
      <c r="D30" s="252">
        <v>12</v>
      </c>
      <c r="E30" s="275">
        <v>179</v>
      </c>
      <c r="F30" s="252">
        <v>269</v>
      </c>
      <c r="G30" s="253">
        <v>178</v>
      </c>
      <c r="H30" s="252">
        <v>160</v>
      </c>
      <c r="I30" s="252">
        <v>133</v>
      </c>
      <c r="J30" s="252">
        <v>81</v>
      </c>
      <c r="K30" s="252">
        <v>144</v>
      </c>
      <c r="L30" s="252">
        <v>68</v>
      </c>
      <c r="M30" s="252">
        <v>113</v>
      </c>
      <c r="N30" s="252">
        <v>114</v>
      </c>
      <c r="O30" s="252">
        <v>99</v>
      </c>
      <c r="P30" s="248">
        <f t="shared" si="0"/>
        <v>1550</v>
      </c>
    </row>
    <row r="31" spans="1:16" ht="16.5">
      <c r="A31" s="363"/>
      <c r="B31" s="372" t="s">
        <v>239</v>
      </c>
      <c r="C31" s="177" t="s">
        <v>224</v>
      </c>
      <c r="D31" s="261">
        <v>14144</v>
      </c>
      <c r="E31" s="279">
        <v>14144</v>
      </c>
      <c r="F31" s="261">
        <v>10241</v>
      </c>
      <c r="G31" s="273">
        <v>8759</v>
      </c>
      <c r="H31" s="261"/>
      <c r="I31" s="261"/>
      <c r="J31" s="261"/>
      <c r="K31" s="261"/>
      <c r="L31" s="261"/>
      <c r="M31" s="280"/>
      <c r="N31" s="280"/>
      <c r="O31" s="280"/>
      <c r="P31" s="248">
        <f t="shared" si="0"/>
        <v>47288</v>
      </c>
    </row>
    <row r="32" spans="1:16" ht="16.5">
      <c r="A32" s="363"/>
      <c r="B32" s="372"/>
      <c r="C32" s="164" t="s">
        <v>13</v>
      </c>
      <c r="D32" s="274">
        <v>2498</v>
      </c>
      <c r="E32" s="251">
        <v>1769</v>
      </c>
      <c r="F32" s="252">
        <v>7637</v>
      </c>
      <c r="G32" s="253">
        <v>4522</v>
      </c>
      <c r="H32" s="252">
        <v>5136</v>
      </c>
      <c r="I32" s="252">
        <v>3207</v>
      </c>
      <c r="J32" s="252">
        <v>3994</v>
      </c>
      <c r="K32" s="252">
        <v>3236</v>
      </c>
      <c r="L32" s="252">
        <v>6711</v>
      </c>
      <c r="M32" s="252">
        <v>8154</v>
      </c>
      <c r="N32" s="252">
        <v>5843</v>
      </c>
      <c r="O32" s="252">
        <v>6554</v>
      </c>
      <c r="P32" s="248">
        <f t="shared" si="0"/>
        <v>59261</v>
      </c>
    </row>
    <row r="33" spans="1:16" ht="16.5">
      <c r="A33" s="390"/>
      <c r="B33" s="392" t="s">
        <v>240</v>
      </c>
      <c r="C33" s="177" t="s">
        <v>224</v>
      </c>
      <c r="D33" s="281">
        <v>103</v>
      </c>
      <c r="E33" s="277">
        <v>155</v>
      </c>
      <c r="F33" s="263">
        <v>119</v>
      </c>
      <c r="G33" s="263">
        <v>108</v>
      </c>
      <c r="H33" s="252">
        <v>140</v>
      </c>
      <c r="I33" s="252"/>
      <c r="J33" s="252"/>
      <c r="K33" s="252"/>
      <c r="L33" s="252"/>
      <c r="M33" s="252"/>
      <c r="N33" s="252"/>
      <c r="O33" s="252"/>
      <c r="P33" s="248">
        <f t="shared" si="0"/>
        <v>625</v>
      </c>
    </row>
    <row r="34" spans="1:16" ht="16.5">
      <c r="A34" s="391"/>
      <c r="B34" s="393"/>
      <c r="C34" s="164" t="s">
        <v>13</v>
      </c>
      <c r="D34" s="285">
        <v>32</v>
      </c>
      <c r="E34" s="285">
        <v>316</v>
      </c>
      <c r="F34" s="285">
        <v>604</v>
      </c>
      <c r="G34" s="252">
        <v>423</v>
      </c>
      <c r="H34" s="252">
        <v>201</v>
      </c>
      <c r="I34" s="252">
        <v>396</v>
      </c>
      <c r="J34" s="252">
        <v>147</v>
      </c>
      <c r="K34" s="252">
        <v>40</v>
      </c>
      <c r="L34" s="252">
        <v>79</v>
      </c>
      <c r="M34" s="252">
        <v>648</v>
      </c>
      <c r="N34" s="252">
        <v>923</v>
      </c>
      <c r="O34" s="252">
        <v>197</v>
      </c>
      <c r="P34" s="248">
        <f t="shared" si="0"/>
        <v>4006</v>
      </c>
    </row>
    <row r="35" spans="1:16" ht="16.5">
      <c r="A35" s="228"/>
      <c r="B35" s="130" t="s">
        <v>241</v>
      </c>
      <c r="C35" s="164" t="s">
        <v>228</v>
      </c>
      <c r="D35" s="252">
        <v>0</v>
      </c>
      <c r="E35" s="252">
        <v>1</v>
      </c>
      <c r="F35" s="252">
        <v>0</v>
      </c>
      <c r="G35" s="252">
        <v>0</v>
      </c>
      <c r="H35" s="252">
        <v>0</v>
      </c>
      <c r="I35" s="252">
        <v>0</v>
      </c>
      <c r="J35" s="252">
        <v>0</v>
      </c>
      <c r="K35" s="252">
        <v>0</v>
      </c>
      <c r="L35" s="252">
        <v>0</v>
      </c>
      <c r="M35" s="252">
        <v>0</v>
      </c>
      <c r="N35" s="282">
        <v>0</v>
      </c>
      <c r="O35" s="252">
        <v>0</v>
      </c>
      <c r="P35" s="248">
        <f t="shared" si="0"/>
        <v>1</v>
      </c>
    </row>
    <row r="36" spans="1:16" ht="16.5">
      <c r="A36" s="130"/>
      <c r="B36" s="179" t="s">
        <v>198</v>
      </c>
      <c r="C36" s="164" t="s">
        <v>13</v>
      </c>
      <c r="D36" s="287">
        <v>122</v>
      </c>
      <c r="E36" s="287">
        <v>95</v>
      </c>
      <c r="F36" s="257">
        <v>240</v>
      </c>
      <c r="G36" s="230">
        <v>303</v>
      </c>
      <c r="H36" s="230">
        <v>329</v>
      </c>
      <c r="I36" s="230">
        <v>142</v>
      </c>
      <c r="J36" s="230">
        <v>138</v>
      </c>
      <c r="K36" s="230">
        <v>158</v>
      </c>
      <c r="L36" s="230">
        <v>70</v>
      </c>
      <c r="M36" s="230">
        <v>213</v>
      </c>
      <c r="N36" s="230">
        <v>381</v>
      </c>
      <c r="O36" s="230">
        <v>193</v>
      </c>
      <c r="P36" s="248">
        <f t="shared" si="0"/>
        <v>2384</v>
      </c>
    </row>
    <row r="37" spans="1:16" ht="16.5">
      <c r="A37" s="377" t="s">
        <v>242</v>
      </c>
      <c r="B37" s="389" t="s">
        <v>218</v>
      </c>
      <c r="C37" s="177" t="s">
        <v>224</v>
      </c>
      <c r="D37" s="239">
        <v>1858</v>
      </c>
      <c r="E37" s="239">
        <v>1578</v>
      </c>
      <c r="F37" s="288">
        <v>2577</v>
      </c>
      <c r="G37" s="239">
        <v>2467</v>
      </c>
      <c r="H37" s="230">
        <v>2169</v>
      </c>
      <c r="I37" s="230"/>
      <c r="J37" s="230"/>
      <c r="K37" s="230"/>
      <c r="L37" s="230"/>
      <c r="M37" s="230"/>
      <c r="N37" s="230"/>
      <c r="O37" s="230"/>
      <c r="P37" s="248">
        <f t="shared" si="0"/>
        <v>10649</v>
      </c>
    </row>
    <row r="38" spans="1:16" ht="16.5">
      <c r="A38" s="386"/>
      <c r="B38" s="378"/>
      <c r="C38" s="164" t="s">
        <v>13</v>
      </c>
      <c r="D38" s="230">
        <v>417</v>
      </c>
      <c r="E38" s="230">
        <v>458</v>
      </c>
      <c r="F38" s="230">
        <v>878</v>
      </c>
      <c r="G38" s="230">
        <v>604</v>
      </c>
      <c r="H38" s="230">
        <v>773</v>
      </c>
      <c r="I38" s="230">
        <v>901</v>
      </c>
      <c r="J38" s="230"/>
      <c r="K38" s="230"/>
      <c r="L38" s="230"/>
      <c r="M38" s="230"/>
      <c r="N38" s="230"/>
      <c r="O38" s="230"/>
      <c r="P38" s="248">
        <f t="shared" si="0"/>
        <v>4031</v>
      </c>
    </row>
    <row r="39" spans="1:16" ht="16.5">
      <c r="A39" s="130"/>
      <c r="B39" s="204" t="s">
        <v>243</v>
      </c>
      <c r="C39" s="164" t="s">
        <v>13</v>
      </c>
      <c r="D39" s="287">
        <v>36</v>
      </c>
      <c r="E39" s="287">
        <v>38</v>
      </c>
      <c r="F39" s="287">
        <v>251</v>
      </c>
      <c r="G39" s="230">
        <v>227</v>
      </c>
      <c r="H39" s="230">
        <v>317</v>
      </c>
      <c r="I39" s="230">
        <v>184</v>
      </c>
      <c r="J39" s="230">
        <v>88</v>
      </c>
      <c r="K39" s="230">
        <v>22</v>
      </c>
      <c r="L39" s="230">
        <v>231</v>
      </c>
      <c r="M39" s="230">
        <v>176</v>
      </c>
      <c r="N39" s="230">
        <v>234</v>
      </c>
      <c r="O39" s="230">
        <v>287</v>
      </c>
      <c r="P39" s="248">
        <f t="shared" si="0"/>
        <v>2091</v>
      </c>
    </row>
    <row r="40" spans="1:16" ht="16.5">
      <c r="A40" s="130"/>
      <c r="B40" s="205" t="s">
        <v>183</v>
      </c>
      <c r="C40" s="164" t="s">
        <v>13</v>
      </c>
      <c r="D40" s="230">
        <v>0</v>
      </c>
      <c r="E40" s="230">
        <v>2</v>
      </c>
      <c r="F40" s="230">
        <v>5</v>
      </c>
      <c r="G40" s="230">
        <v>5</v>
      </c>
      <c r="H40" s="230">
        <v>3</v>
      </c>
      <c r="I40" s="230">
        <v>0</v>
      </c>
      <c r="J40" s="230">
        <v>1</v>
      </c>
      <c r="K40" s="230">
        <v>1</v>
      </c>
      <c r="L40" s="230">
        <v>9</v>
      </c>
      <c r="M40" s="230">
        <v>1</v>
      </c>
      <c r="N40" s="230">
        <v>7</v>
      </c>
      <c r="O40" s="230">
        <v>3</v>
      </c>
      <c r="P40" s="248">
        <f t="shared" si="0"/>
        <v>37</v>
      </c>
    </row>
    <row r="41" spans="1:16" ht="16.5">
      <c r="A41" s="130"/>
      <c r="B41" s="205" t="s">
        <v>184</v>
      </c>
      <c r="C41" s="164" t="s">
        <v>13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48">
        <f t="shared" si="0"/>
        <v>0</v>
      </c>
    </row>
    <row r="42" spans="1:16" ht="16.5">
      <c r="A42" s="377" t="s">
        <v>244</v>
      </c>
      <c r="B42" s="385" t="s">
        <v>245</v>
      </c>
      <c r="C42" s="177" t="s">
        <v>224</v>
      </c>
      <c r="D42" s="239">
        <v>5880</v>
      </c>
      <c r="E42" s="239">
        <v>5062</v>
      </c>
      <c r="F42" s="239">
        <v>6701</v>
      </c>
      <c r="G42" s="239">
        <v>6569</v>
      </c>
      <c r="H42" s="239">
        <v>5390</v>
      </c>
      <c r="I42" s="230"/>
      <c r="J42" s="230"/>
      <c r="K42" s="230"/>
      <c r="L42" s="230"/>
      <c r="M42" s="230"/>
      <c r="N42" s="230"/>
      <c r="O42" s="230"/>
      <c r="P42" s="248">
        <f t="shared" si="0"/>
        <v>29602</v>
      </c>
    </row>
    <row r="43" spans="1:16" ht="16.5">
      <c r="A43" s="378"/>
      <c r="B43" s="383"/>
      <c r="C43" s="164" t="s">
        <v>13</v>
      </c>
      <c r="D43" s="252">
        <v>153</v>
      </c>
      <c r="E43" s="252">
        <v>177</v>
      </c>
      <c r="F43" s="252">
        <v>451</v>
      </c>
      <c r="G43" s="252">
        <v>300</v>
      </c>
      <c r="H43" s="252">
        <v>274</v>
      </c>
      <c r="I43" s="230">
        <v>313</v>
      </c>
      <c r="J43" s="230">
        <v>496</v>
      </c>
      <c r="K43" s="230">
        <v>79</v>
      </c>
      <c r="L43" s="230">
        <v>76</v>
      </c>
      <c r="M43" s="230">
        <v>192</v>
      </c>
      <c r="N43" s="230">
        <v>101</v>
      </c>
      <c r="O43" s="230">
        <v>339</v>
      </c>
      <c r="P43" s="248">
        <f t="shared" si="0"/>
        <v>2951</v>
      </c>
    </row>
    <row r="44" spans="1:16" ht="16.5">
      <c r="A44" s="377" t="s">
        <v>244</v>
      </c>
      <c r="B44" s="242" t="s">
        <v>246</v>
      </c>
      <c r="C44" s="164" t="s">
        <v>13</v>
      </c>
      <c r="D44" s="252">
        <v>161</v>
      </c>
      <c r="E44" s="252">
        <v>214</v>
      </c>
      <c r="F44" s="252">
        <v>588</v>
      </c>
      <c r="G44" s="252">
        <v>489</v>
      </c>
      <c r="H44" s="252">
        <v>339</v>
      </c>
      <c r="I44" s="230">
        <v>262</v>
      </c>
      <c r="J44" s="230">
        <v>220</v>
      </c>
      <c r="K44" s="230">
        <v>135</v>
      </c>
      <c r="L44" s="230">
        <v>473</v>
      </c>
      <c r="M44" s="230">
        <v>1388</v>
      </c>
      <c r="N44" s="230">
        <v>422</v>
      </c>
      <c r="O44" s="230">
        <v>559</v>
      </c>
      <c r="P44" s="248">
        <f t="shared" si="0"/>
        <v>5250</v>
      </c>
    </row>
    <row r="45" spans="1:16" ht="16.5">
      <c r="A45" s="378"/>
      <c r="B45" s="242" t="s">
        <v>247</v>
      </c>
      <c r="C45" s="164" t="s">
        <v>13</v>
      </c>
      <c r="D45" s="252">
        <v>1</v>
      </c>
      <c r="E45" s="252">
        <v>0</v>
      </c>
      <c r="F45" s="252">
        <v>11</v>
      </c>
      <c r="G45" s="252">
        <v>4</v>
      </c>
      <c r="H45" s="292">
        <v>3</v>
      </c>
      <c r="I45" s="252">
        <v>9</v>
      </c>
      <c r="J45" s="230">
        <v>11</v>
      </c>
      <c r="K45" s="230">
        <v>9</v>
      </c>
      <c r="L45" s="230">
        <v>0</v>
      </c>
      <c r="M45" s="230">
        <v>2</v>
      </c>
      <c r="N45" s="230">
        <v>0</v>
      </c>
      <c r="O45" s="230">
        <v>6</v>
      </c>
      <c r="P45" s="248">
        <f t="shared" si="0"/>
        <v>56</v>
      </c>
    </row>
    <row r="46" spans="1:16" ht="16.5">
      <c r="A46" s="225" t="s">
        <v>248</v>
      </c>
      <c r="B46" s="225" t="s">
        <v>249</v>
      </c>
      <c r="C46" s="164" t="s">
        <v>13</v>
      </c>
      <c r="D46" s="252">
        <v>7</v>
      </c>
      <c r="E46" s="252">
        <v>2</v>
      </c>
      <c r="F46" s="252">
        <v>11</v>
      </c>
      <c r="G46" s="252">
        <v>32</v>
      </c>
      <c r="H46" s="230">
        <v>22</v>
      </c>
      <c r="I46" s="230">
        <v>13</v>
      </c>
      <c r="J46" s="230">
        <v>8</v>
      </c>
      <c r="K46" s="230"/>
      <c r="L46" s="230">
        <v>4</v>
      </c>
      <c r="M46" s="230">
        <v>8</v>
      </c>
      <c r="N46" s="230">
        <v>14</v>
      </c>
      <c r="O46" s="230"/>
      <c r="P46" s="248">
        <f t="shared" si="0"/>
        <v>121</v>
      </c>
    </row>
    <row r="47" spans="1:16" ht="16.5">
      <c r="A47" s="225"/>
      <c r="B47" s="225" t="s">
        <v>263</v>
      </c>
      <c r="C47" s="164" t="s">
        <v>13</v>
      </c>
      <c r="D47" s="252"/>
      <c r="E47" s="252"/>
      <c r="F47" s="252"/>
      <c r="G47" s="252"/>
      <c r="H47" s="230"/>
      <c r="I47" s="230"/>
      <c r="J47" s="230"/>
      <c r="K47" s="230">
        <v>0</v>
      </c>
      <c r="L47" s="230">
        <v>5</v>
      </c>
      <c r="M47" s="230">
        <v>3</v>
      </c>
      <c r="N47" s="230">
        <v>1</v>
      </c>
      <c r="O47" s="230">
        <v>5</v>
      </c>
      <c r="P47" s="248">
        <f t="shared" si="0"/>
        <v>14</v>
      </c>
    </row>
    <row r="48" spans="1:16" ht="16.5">
      <c r="A48" s="225"/>
      <c r="B48" s="225" t="s">
        <v>267</v>
      </c>
      <c r="C48" s="164" t="s">
        <v>13</v>
      </c>
      <c r="D48" s="252"/>
      <c r="E48" s="252"/>
      <c r="F48" s="252"/>
      <c r="G48" s="252"/>
      <c r="H48" s="230"/>
      <c r="I48" s="230"/>
      <c r="J48" s="230"/>
      <c r="K48" s="230">
        <v>32</v>
      </c>
      <c r="L48" s="230">
        <v>92</v>
      </c>
      <c r="M48" s="230">
        <v>112</v>
      </c>
      <c r="N48" s="230">
        <v>248</v>
      </c>
      <c r="O48" s="230">
        <v>0</v>
      </c>
      <c r="P48" s="248">
        <f t="shared" si="0"/>
        <v>484</v>
      </c>
    </row>
    <row r="49" spans="1:16" ht="16.5">
      <c r="A49" s="225"/>
      <c r="B49" s="225" t="s">
        <v>271</v>
      </c>
      <c r="C49" s="164" t="s">
        <v>13</v>
      </c>
      <c r="D49" s="252"/>
      <c r="E49" s="252"/>
      <c r="F49" s="252"/>
      <c r="G49" s="252"/>
      <c r="H49" s="230"/>
      <c r="I49" s="230"/>
      <c r="J49" s="230"/>
      <c r="K49" s="230"/>
      <c r="L49" s="230"/>
      <c r="M49" s="230">
        <v>24</v>
      </c>
      <c r="N49" s="230">
        <v>14</v>
      </c>
      <c r="O49" s="230">
        <v>5</v>
      </c>
      <c r="P49" s="248"/>
    </row>
    <row r="50" spans="1:16" ht="16.5">
      <c r="A50" s="130"/>
      <c r="B50" s="206" t="s">
        <v>250</v>
      </c>
      <c r="C50" s="192" t="s">
        <v>251</v>
      </c>
      <c r="D50" s="231">
        <f>SUM(D4,D6,D7,D8,D9,D10,D11,D16,D18,D20,D22,D23,D26,D27,D28,D30,D32,D34,D35,D36,D38,D39,D40,D41,D43,D44,D45,D46,D47,D48)</f>
        <v>20933</v>
      </c>
      <c r="E50" s="231">
        <f aca="true" t="shared" si="1" ref="E50:O50">SUM(E4,E6,E7,E8,E9,E10,E11,E16,E18,E20,E22,E23,E26,E27,E28,E30,E32,E34,E35,E36,E38,E39,E40,E41,E43,E44,E45,E46,E47,E48)</f>
        <v>6090</v>
      </c>
      <c r="F50" s="231">
        <f t="shared" si="1"/>
        <v>22881</v>
      </c>
      <c r="G50" s="231">
        <f t="shared" si="1"/>
        <v>15845</v>
      </c>
      <c r="H50" s="231">
        <f t="shared" si="1"/>
        <v>18632</v>
      </c>
      <c r="I50" s="231">
        <f t="shared" si="1"/>
        <v>10932</v>
      </c>
      <c r="J50" s="231">
        <f t="shared" si="1"/>
        <v>9296</v>
      </c>
      <c r="K50" s="231">
        <f t="shared" si="1"/>
        <v>5766</v>
      </c>
      <c r="L50" s="231">
        <f t="shared" si="1"/>
        <v>12676</v>
      </c>
      <c r="M50" s="231">
        <f t="shared" si="1"/>
        <v>22006</v>
      </c>
      <c r="N50" s="231">
        <f t="shared" si="1"/>
        <v>19487</v>
      </c>
      <c r="O50" s="231">
        <f t="shared" si="1"/>
        <v>17576</v>
      </c>
      <c r="P50" s="231">
        <f>SUM(P4,P6,P7,P8,P9,P10,P11,P16,P18,P20,P22,P23,P26,P27,P28,P30,P32,P34,P35,P36,P38,P39,P40,P41,P43,P44,P45,P46,P47,P48)</f>
        <v>182120</v>
      </c>
    </row>
    <row r="51" ht="16.5">
      <c r="J51" s="243"/>
    </row>
    <row r="52" ht="16.5"/>
    <row r="53" ht="16.5"/>
    <row r="54" spans="1:16" ht="16.5">
      <c r="A54" s="369" t="s">
        <v>252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1"/>
    </row>
    <row r="55" spans="1:16" ht="16.5">
      <c r="A55" s="160" t="s">
        <v>220</v>
      </c>
      <c r="B55" s="161" t="s">
        <v>221</v>
      </c>
      <c r="C55" s="161"/>
      <c r="D55" s="161" t="s">
        <v>222</v>
      </c>
      <c r="E55" s="208" t="s">
        <v>0</v>
      </c>
      <c r="F55" s="161" t="s">
        <v>1</v>
      </c>
      <c r="G55" s="216" t="s">
        <v>2</v>
      </c>
      <c r="H55" s="161" t="s">
        <v>3</v>
      </c>
      <c r="I55" s="161" t="s">
        <v>4</v>
      </c>
      <c r="J55" s="161" t="s">
        <v>5</v>
      </c>
      <c r="K55" s="161" t="s">
        <v>6</v>
      </c>
      <c r="L55" s="161" t="s">
        <v>7</v>
      </c>
      <c r="M55" s="161" t="s">
        <v>8</v>
      </c>
      <c r="N55" s="161" t="s">
        <v>9</v>
      </c>
      <c r="O55" s="161" t="s">
        <v>10</v>
      </c>
      <c r="P55" s="162" t="s">
        <v>223</v>
      </c>
    </row>
    <row r="56" spans="1:16" ht="16.5">
      <c r="A56" s="244"/>
      <c r="B56" s="244" t="s">
        <v>253</v>
      </c>
      <c r="C56" s="164" t="s">
        <v>13</v>
      </c>
      <c r="D56" s="250">
        <v>1</v>
      </c>
      <c r="E56" s="251">
        <v>2</v>
      </c>
      <c r="F56" s="252">
        <v>2</v>
      </c>
      <c r="G56" s="253"/>
      <c r="H56" s="252"/>
      <c r="I56" s="252"/>
      <c r="J56" s="252"/>
      <c r="K56" s="252"/>
      <c r="L56" s="252"/>
      <c r="M56" s="252"/>
      <c r="N56" s="252"/>
      <c r="O56" s="252"/>
      <c r="P56" s="252">
        <f>SUM(D56:O56)</f>
        <v>5</v>
      </c>
    </row>
    <row r="57" spans="1:16" ht="16.5">
      <c r="A57" s="244"/>
      <c r="B57" s="181" t="s">
        <v>254</v>
      </c>
      <c r="C57" s="164" t="s">
        <v>13</v>
      </c>
      <c r="D57" s="250">
        <v>4</v>
      </c>
      <c r="E57" s="250">
        <v>0</v>
      </c>
      <c r="F57" s="250">
        <v>17</v>
      </c>
      <c r="G57" s="250">
        <v>11</v>
      </c>
      <c r="H57" s="250">
        <v>22</v>
      </c>
      <c r="I57" s="250">
        <v>20</v>
      </c>
      <c r="J57" s="250"/>
      <c r="K57" s="252"/>
      <c r="L57" s="252"/>
      <c r="M57" s="252"/>
      <c r="N57" s="252"/>
      <c r="O57" s="252"/>
      <c r="P57" s="252">
        <f>SUM(D57:O57)</f>
        <v>74</v>
      </c>
    </row>
    <row r="58" spans="1:16" ht="16.5">
      <c r="A58" s="244"/>
      <c r="B58" s="245" t="s">
        <v>255</v>
      </c>
      <c r="C58" s="164" t="s">
        <v>13</v>
      </c>
      <c r="D58" s="250">
        <v>0</v>
      </c>
      <c r="E58" s="250">
        <v>0</v>
      </c>
      <c r="F58" s="250">
        <v>0</v>
      </c>
      <c r="G58" s="250">
        <v>0</v>
      </c>
      <c r="H58" s="250">
        <v>0</v>
      </c>
      <c r="I58" s="250"/>
      <c r="J58" s="250"/>
      <c r="K58" s="250"/>
      <c r="L58" s="250"/>
      <c r="M58" s="250"/>
      <c r="N58" s="252"/>
      <c r="O58" s="252"/>
      <c r="P58" s="252">
        <f>SUM(D58:O58)</f>
        <v>0</v>
      </c>
    </row>
    <row r="59" spans="1:16" ht="16.5">
      <c r="A59" s="244"/>
      <c r="B59" s="293" t="s">
        <v>265</v>
      </c>
      <c r="C59" s="164" t="s">
        <v>13</v>
      </c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2">
        <v>85</v>
      </c>
      <c r="O59" s="252">
        <v>94</v>
      </c>
      <c r="P59" s="252">
        <f>SUM(D59:O59)</f>
        <v>179</v>
      </c>
    </row>
    <row r="60" spans="1:16" ht="16.5">
      <c r="A60" s="244"/>
      <c r="B60" s="206" t="s">
        <v>256</v>
      </c>
      <c r="C60" s="192" t="s">
        <v>251</v>
      </c>
      <c r="D60" s="254">
        <f>SUM(D56:D59)</f>
        <v>5</v>
      </c>
      <c r="E60" s="254">
        <f aca="true" t="shared" si="2" ref="E60:O60">SUM(E56:E59)</f>
        <v>2</v>
      </c>
      <c r="F60" s="254">
        <f t="shared" si="2"/>
        <v>19</v>
      </c>
      <c r="G60" s="254">
        <f t="shared" si="2"/>
        <v>11</v>
      </c>
      <c r="H60" s="254">
        <f t="shared" si="2"/>
        <v>22</v>
      </c>
      <c r="I60" s="254">
        <f t="shared" si="2"/>
        <v>20</v>
      </c>
      <c r="J60" s="254">
        <f t="shared" si="2"/>
        <v>0</v>
      </c>
      <c r="K60" s="254">
        <f t="shared" si="2"/>
        <v>0</v>
      </c>
      <c r="L60" s="254">
        <f t="shared" si="2"/>
        <v>0</v>
      </c>
      <c r="M60" s="254">
        <f t="shared" si="2"/>
        <v>0</v>
      </c>
      <c r="N60" s="254">
        <f t="shared" si="2"/>
        <v>85</v>
      </c>
      <c r="O60" s="254">
        <f t="shared" si="2"/>
        <v>94</v>
      </c>
      <c r="P60" s="231">
        <f>SUM(D60:O60)</f>
        <v>258</v>
      </c>
    </row>
    <row r="61" ht="16.5"/>
    <row r="62" ht="16.5">
      <c r="Q62" s="243"/>
    </row>
    <row r="63" ht="16.5">
      <c r="P63" s="243"/>
    </row>
    <row r="66" ht="16.5">
      <c r="P66" s="243"/>
    </row>
    <row r="68" ht="16.5">
      <c r="P68" s="243"/>
    </row>
  </sheetData>
  <sheetProtection/>
  <mergeCells count="25">
    <mergeCell ref="A54:P54"/>
    <mergeCell ref="A44:A45"/>
    <mergeCell ref="B19:B20"/>
    <mergeCell ref="B21:B22"/>
    <mergeCell ref="A31:A32"/>
    <mergeCell ref="B29:B30"/>
    <mergeCell ref="A29:A30"/>
    <mergeCell ref="B42:B43"/>
    <mergeCell ref="A42:A43"/>
    <mergeCell ref="B37:B38"/>
    <mergeCell ref="A1:P1"/>
    <mergeCell ref="B15:B16"/>
    <mergeCell ref="A17:A18"/>
    <mergeCell ref="A15:A16"/>
    <mergeCell ref="B17:B18"/>
    <mergeCell ref="B3:B4"/>
    <mergeCell ref="A3:A4"/>
    <mergeCell ref="B5:B6"/>
    <mergeCell ref="A5:A6"/>
    <mergeCell ref="A37:A38"/>
    <mergeCell ref="A33:A34"/>
    <mergeCell ref="A7:A10"/>
    <mergeCell ref="B31:B32"/>
    <mergeCell ref="B33:B34"/>
    <mergeCell ref="A19:A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CHNA-LIB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phenphen</dc:creator>
  <cp:keywords/>
  <dc:description/>
  <cp:lastModifiedBy>嘉南藥理科技大學</cp:lastModifiedBy>
  <cp:lastPrinted>2007-08-01T05:00:06Z</cp:lastPrinted>
  <dcterms:created xsi:type="dcterms:W3CDTF">2007-05-15T05:58:10Z</dcterms:created>
  <dcterms:modified xsi:type="dcterms:W3CDTF">2010-09-30T06:31:53Z</dcterms:modified>
  <cp:category/>
  <cp:version/>
  <cp:contentType/>
  <cp:contentStatus/>
</cp:coreProperties>
</file>